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00" windowWidth="27495" windowHeight="13995"/>
  </bookViews>
  <sheets>
    <sheet name="Rekapitulace stavby" sheetId="1" r:id="rId1"/>
    <sheet name="SVAB1 - SO 101 Parkoviště..." sheetId="2" r:id="rId2"/>
    <sheet name="SVAB2 - Veřejné osvětlení" sheetId="3" r:id="rId3"/>
    <sheet name="Pokyny pro vyplnění" sheetId="4" r:id="rId4"/>
  </sheets>
  <definedNames>
    <definedName name="_xlnm._FilterDatabase" localSheetId="1" hidden="1">'SVAB1 - SO 101 Parkoviště...'!$C$88:$K$577</definedName>
    <definedName name="_xlnm._FilterDatabase" localSheetId="2" hidden="1">'SVAB2 - Veřejné osvětlení'!$C$77:$K$81</definedName>
    <definedName name="_xlnm.Print_Titles" localSheetId="0">'Rekapitulace stavby'!$49:$49</definedName>
    <definedName name="_xlnm.Print_Titles" localSheetId="1">'SVAB1 - SO 101 Parkoviště...'!$88:$88</definedName>
    <definedName name="_xlnm.Print_Titles" localSheetId="2">'SVAB2 - Veřejné osvětlení'!$77:$77</definedName>
    <definedName name="_xlnm.Print_Area" localSheetId="3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  <definedName name="_xlnm.Print_Area" localSheetId="1">'SVAB1 - SO 101 Parkoviště...'!$C$4:$J$36,'SVAB1 - SO 101 Parkoviště...'!$C$42:$J$70,'SVAB1 - SO 101 Parkoviště...'!$C$76:$K$577</definedName>
    <definedName name="_xlnm.Print_Area" localSheetId="2">'SVAB2 - Veřejné osvětlení'!$C$4:$J$36,'SVAB2 - Veřejné osvětlení'!$C$42:$J$59,'SVAB2 - Veřejné osvětlení'!$C$65:$K$81</definedName>
  </definedNames>
  <calcPr calcId="145621"/>
</workbook>
</file>

<file path=xl/calcChain.xml><?xml version="1.0" encoding="utf-8"?>
<calcChain xmlns="http://schemas.openxmlformats.org/spreadsheetml/2006/main">
  <c r="AY53" i="1" l="1"/>
  <c r="AX53" i="1"/>
  <c r="BI81" i="3"/>
  <c r="F34" i="3" s="1"/>
  <c r="BD53" i="1" s="1"/>
  <c r="BH81" i="3"/>
  <c r="F33" i="3" s="1"/>
  <c r="BC53" i="1" s="1"/>
  <c r="BG81" i="3"/>
  <c r="F32" i="3" s="1"/>
  <c r="BB53" i="1" s="1"/>
  <c r="BF81" i="3"/>
  <c r="F31" i="3" s="1"/>
  <c r="BA53" i="1" s="1"/>
  <c r="J31" i="3"/>
  <c r="AW53" i="1" s="1"/>
  <c r="T81" i="3"/>
  <c r="T80" i="3"/>
  <c r="T79" i="3" s="1"/>
  <c r="T78" i="3" s="1"/>
  <c r="R81" i="3"/>
  <c r="R80" i="3"/>
  <c r="R79" i="3" s="1"/>
  <c r="R78" i="3" s="1"/>
  <c r="P81" i="3"/>
  <c r="P80" i="3"/>
  <c r="P79" i="3" s="1"/>
  <c r="P78" i="3" s="1"/>
  <c r="AU53" i="1" s="1"/>
  <c r="BK81" i="3"/>
  <c r="BK80" i="3" s="1"/>
  <c r="J81" i="3"/>
  <c r="BE81" i="3" s="1"/>
  <c r="F72" i="3"/>
  <c r="E70" i="3"/>
  <c r="F49" i="3"/>
  <c r="E47" i="3"/>
  <c r="J21" i="3"/>
  <c r="E21" i="3"/>
  <c r="J74" i="3" s="1"/>
  <c r="J20" i="3"/>
  <c r="J18" i="3"/>
  <c r="E18" i="3"/>
  <c r="F52" i="3" s="1"/>
  <c r="J17" i="3"/>
  <c r="J15" i="3"/>
  <c r="E15" i="3"/>
  <c r="F74" i="3"/>
  <c r="F51" i="3"/>
  <c r="J14" i="3"/>
  <c r="J12" i="3"/>
  <c r="J72" i="3" s="1"/>
  <c r="J49" i="3"/>
  <c r="E7" i="3"/>
  <c r="E45" i="3" s="1"/>
  <c r="AY52" i="1"/>
  <c r="AX52" i="1"/>
  <c r="BI577" i="2"/>
  <c r="BH577" i="2"/>
  <c r="BG577" i="2"/>
  <c r="BF577" i="2"/>
  <c r="T577" i="2"/>
  <c r="R577" i="2"/>
  <c r="P577" i="2"/>
  <c r="BK577" i="2"/>
  <c r="J577" i="2"/>
  <c r="BE577" i="2"/>
  <c r="BI576" i="2"/>
  <c r="BH576" i="2"/>
  <c r="BG576" i="2"/>
  <c r="BF576" i="2"/>
  <c r="T576" i="2"/>
  <c r="R576" i="2"/>
  <c r="P576" i="2"/>
  <c r="BK576" i="2"/>
  <c r="J576" i="2"/>
  <c r="BE576" i="2" s="1"/>
  <c r="BI575" i="2"/>
  <c r="BH575" i="2"/>
  <c r="BG575" i="2"/>
  <c r="BF575" i="2"/>
  <c r="T575" i="2"/>
  <c r="R575" i="2"/>
  <c r="P575" i="2"/>
  <c r="BK575" i="2"/>
  <c r="J575" i="2"/>
  <c r="BE575" i="2"/>
  <c r="BI574" i="2"/>
  <c r="BH574" i="2"/>
  <c r="BG574" i="2"/>
  <c r="BF574" i="2"/>
  <c r="T574" i="2"/>
  <c r="R574" i="2"/>
  <c r="P574" i="2"/>
  <c r="BK574" i="2"/>
  <c r="J574" i="2"/>
  <c r="BE574" i="2" s="1"/>
  <c r="BI573" i="2"/>
  <c r="BH573" i="2"/>
  <c r="BG573" i="2"/>
  <c r="BF573" i="2"/>
  <c r="T573" i="2"/>
  <c r="R573" i="2"/>
  <c r="P573" i="2"/>
  <c r="BK573" i="2"/>
  <c r="J573" i="2"/>
  <c r="BE573" i="2"/>
  <c r="BI572" i="2"/>
  <c r="BH572" i="2"/>
  <c r="BG572" i="2"/>
  <c r="BF572" i="2"/>
  <c r="T572" i="2"/>
  <c r="R572" i="2"/>
  <c r="P572" i="2"/>
  <c r="BK572" i="2"/>
  <c r="J572" i="2"/>
  <c r="BE572" i="2" s="1"/>
  <c r="BI571" i="2"/>
  <c r="BH571" i="2"/>
  <c r="BG571" i="2"/>
  <c r="BF571" i="2"/>
  <c r="T571" i="2"/>
  <c r="R571" i="2"/>
  <c r="P571" i="2"/>
  <c r="BK571" i="2"/>
  <c r="J571" i="2"/>
  <c r="BE571" i="2"/>
  <c r="BI570" i="2"/>
  <c r="BH570" i="2"/>
  <c r="BG570" i="2"/>
  <c r="BF570" i="2"/>
  <c r="T570" i="2"/>
  <c r="R570" i="2"/>
  <c r="P570" i="2"/>
  <c r="BK570" i="2"/>
  <c r="J570" i="2"/>
  <c r="BE570" i="2" s="1"/>
  <c r="BI569" i="2"/>
  <c r="BH569" i="2"/>
  <c r="BG569" i="2"/>
  <c r="BF569" i="2"/>
  <c r="T569" i="2"/>
  <c r="R569" i="2"/>
  <c r="P569" i="2"/>
  <c r="P567" i="2" s="1"/>
  <c r="P566" i="2" s="1"/>
  <c r="BK569" i="2"/>
  <c r="J569" i="2"/>
  <c r="BE569" i="2"/>
  <c r="BI568" i="2"/>
  <c r="BH568" i="2"/>
  <c r="BG568" i="2"/>
  <c r="BF568" i="2"/>
  <c r="T568" i="2"/>
  <c r="T567" i="2" s="1"/>
  <c r="T566" i="2" s="1"/>
  <c r="R568" i="2"/>
  <c r="R567" i="2"/>
  <c r="R566" i="2" s="1"/>
  <c r="P568" i="2"/>
  <c r="BK568" i="2"/>
  <c r="BK567" i="2" s="1"/>
  <c r="J568" i="2"/>
  <c r="BE568" i="2"/>
  <c r="BI565" i="2"/>
  <c r="BH565" i="2"/>
  <c r="BG565" i="2"/>
  <c r="BF565" i="2"/>
  <c r="T565" i="2"/>
  <c r="T564" i="2"/>
  <c r="R565" i="2"/>
  <c r="R564" i="2" s="1"/>
  <c r="P565" i="2"/>
  <c r="P564" i="2"/>
  <c r="BK565" i="2"/>
  <c r="BK564" i="2" s="1"/>
  <c r="J564" i="2" s="1"/>
  <c r="J67" i="2" s="1"/>
  <c r="J565" i="2"/>
  <c r="BE565" i="2"/>
  <c r="BI560" i="2"/>
  <c r="BH560" i="2"/>
  <c r="BG560" i="2"/>
  <c r="BF560" i="2"/>
  <c r="T560" i="2"/>
  <c r="R560" i="2"/>
  <c r="P560" i="2"/>
  <c r="BK560" i="2"/>
  <c r="J560" i="2"/>
  <c r="BE560" i="2"/>
  <c r="BI558" i="2"/>
  <c r="BH558" i="2"/>
  <c r="BG558" i="2"/>
  <c r="BF558" i="2"/>
  <c r="T558" i="2"/>
  <c r="R558" i="2"/>
  <c r="P558" i="2"/>
  <c r="BK558" i="2"/>
  <c r="J558" i="2"/>
  <c r="BE558" i="2" s="1"/>
  <c r="BI554" i="2"/>
  <c r="BH554" i="2"/>
  <c r="BG554" i="2"/>
  <c r="BF554" i="2"/>
  <c r="T554" i="2"/>
  <c r="R554" i="2"/>
  <c r="P554" i="2"/>
  <c r="BK554" i="2"/>
  <c r="J554" i="2"/>
  <c r="BE554" i="2"/>
  <c r="BI552" i="2"/>
  <c r="BH552" i="2"/>
  <c r="BG552" i="2"/>
  <c r="BF552" i="2"/>
  <c r="T552" i="2"/>
  <c r="R552" i="2"/>
  <c r="P552" i="2"/>
  <c r="BK552" i="2"/>
  <c r="J552" i="2"/>
  <c r="BE552" i="2" s="1"/>
  <c r="BI550" i="2"/>
  <c r="BH550" i="2"/>
  <c r="BG550" i="2"/>
  <c r="BF550" i="2"/>
  <c r="T550" i="2"/>
  <c r="R550" i="2"/>
  <c r="P550" i="2"/>
  <c r="BK550" i="2"/>
  <c r="J550" i="2"/>
  <c r="BE550" i="2"/>
  <c r="BI548" i="2"/>
  <c r="BH548" i="2"/>
  <c r="BG548" i="2"/>
  <c r="BF548" i="2"/>
  <c r="T548" i="2"/>
  <c r="R548" i="2"/>
  <c r="P548" i="2"/>
  <c r="BK548" i="2"/>
  <c r="J548" i="2"/>
  <c r="BE548" i="2" s="1"/>
  <c r="BI545" i="2"/>
  <c r="BH545" i="2"/>
  <c r="BG545" i="2"/>
  <c r="BF545" i="2"/>
  <c r="T545" i="2"/>
  <c r="R545" i="2"/>
  <c r="P545" i="2"/>
  <c r="BK545" i="2"/>
  <c r="J545" i="2"/>
  <c r="BE545" i="2"/>
  <c r="BI542" i="2"/>
  <c r="BH542" i="2"/>
  <c r="BG542" i="2"/>
  <c r="BF542" i="2"/>
  <c r="T542" i="2"/>
  <c r="R542" i="2"/>
  <c r="P542" i="2"/>
  <c r="BK542" i="2"/>
  <c r="J542" i="2"/>
  <c r="BE542" i="2" s="1"/>
  <c r="BI538" i="2"/>
  <c r="BH538" i="2"/>
  <c r="BG538" i="2"/>
  <c r="BF538" i="2"/>
  <c r="T538" i="2"/>
  <c r="R538" i="2"/>
  <c r="P538" i="2"/>
  <c r="BK538" i="2"/>
  <c r="J538" i="2"/>
  <c r="BE538" i="2"/>
  <c r="BI535" i="2"/>
  <c r="BH535" i="2"/>
  <c r="BG535" i="2"/>
  <c r="BF535" i="2"/>
  <c r="T535" i="2"/>
  <c r="R535" i="2"/>
  <c r="P535" i="2"/>
  <c r="BK535" i="2"/>
  <c r="J535" i="2"/>
  <c r="BE535" i="2" s="1"/>
  <c r="BI532" i="2"/>
  <c r="BH532" i="2"/>
  <c r="BG532" i="2"/>
  <c r="BF532" i="2"/>
  <c r="T532" i="2"/>
  <c r="R532" i="2"/>
  <c r="P532" i="2"/>
  <c r="BK532" i="2"/>
  <c r="BK527" i="2" s="1"/>
  <c r="J527" i="2" s="1"/>
  <c r="J66" i="2" s="1"/>
  <c r="J532" i="2"/>
  <c r="BE532" i="2"/>
  <c r="BI528" i="2"/>
  <c r="BH528" i="2"/>
  <c r="BG528" i="2"/>
  <c r="BF528" i="2"/>
  <c r="T528" i="2"/>
  <c r="T527" i="2" s="1"/>
  <c r="R528" i="2"/>
  <c r="R527" i="2"/>
  <c r="P528" i="2"/>
  <c r="P527" i="2" s="1"/>
  <c r="BK528" i="2"/>
  <c r="J528" i="2"/>
  <c r="BE528" i="2" s="1"/>
  <c r="BI520" i="2"/>
  <c r="BH520" i="2"/>
  <c r="BG520" i="2"/>
  <c r="BF520" i="2"/>
  <c r="T520" i="2"/>
  <c r="R520" i="2"/>
  <c r="P520" i="2"/>
  <c r="BK520" i="2"/>
  <c r="J520" i="2"/>
  <c r="BE520" i="2" s="1"/>
  <c r="BI516" i="2"/>
  <c r="BH516" i="2"/>
  <c r="BG516" i="2"/>
  <c r="BF516" i="2"/>
  <c r="T516" i="2"/>
  <c r="R516" i="2"/>
  <c r="P516" i="2"/>
  <c r="BK516" i="2"/>
  <c r="J516" i="2"/>
  <c r="BE516" i="2"/>
  <c r="BI512" i="2"/>
  <c r="BH512" i="2"/>
  <c r="BG512" i="2"/>
  <c r="BF512" i="2"/>
  <c r="T512" i="2"/>
  <c r="R512" i="2"/>
  <c r="P512" i="2"/>
  <c r="BK512" i="2"/>
  <c r="J512" i="2"/>
  <c r="BE512" i="2" s="1"/>
  <c r="BI508" i="2"/>
  <c r="BH508" i="2"/>
  <c r="BG508" i="2"/>
  <c r="BF508" i="2"/>
  <c r="T508" i="2"/>
  <c r="R508" i="2"/>
  <c r="P508" i="2"/>
  <c r="BK508" i="2"/>
  <c r="J508" i="2"/>
  <c r="BE508" i="2"/>
  <c r="BI504" i="2"/>
  <c r="BH504" i="2"/>
  <c r="BG504" i="2"/>
  <c r="BF504" i="2"/>
  <c r="T504" i="2"/>
  <c r="T503" i="2" s="1"/>
  <c r="T478" i="2" s="1"/>
  <c r="R504" i="2"/>
  <c r="R503" i="2" s="1"/>
  <c r="R478" i="2" s="1"/>
  <c r="P504" i="2"/>
  <c r="P503" i="2" s="1"/>
  <c r="P478" i="2" s="1"/>
  <c r="BK504" i="2"/>
  <c r="BK503" i="2" s="1"/>
  <c r="J504" i="2"/>
  <c r="BE504" i="2"/>
  <c r="BI502" i="2"/>
  <c r="BH502" i="2"/>
  <c r="BG502" i="2"/>
  <c r="BF502" i="2"/>
  <c r="T502" i="2"/>
  <c r="R502" i="2"/>
  <c r="P502" i="2"/>
  <c r="BK502" i="2"/>
  <c r="J502" i="2"/>
  <c r="BE502" i="2" s="1"/>
  <c r="BI501" i="2"/>
  <c r="BH501" i="2"/>
  <c r="BG501" i="2"/>
  <c r="BF501" i="2"/>
  <c r="T501" i="2"/>
  <c r="R501" i="2"/>
  <c r="P501" i="2"/>
  <c r="BK501" i="2"/>
  <c r="J501" i="2"/>
  <c r="BE501" i="2" s="1"/>
  <c r="BI498" i="2"/>
  <c r="BH498" i="2"/>
  <c r="BG498" i="2"/>
  <c r="BF498" i="2"/>
  <c r="T498" i="2"/>
  <c r="R498" i="2"/>
  <c r="P498" i="2"/>
  <c r="BK498" i="2"/>
  <c r="J498" i="2"/>
  <c r="BE498" i="2" s="1"/>
  <c r="BI494" i="2"/>
  <c r="BH494" i="2"/>
  <c r="BG494" i="2"/>
  <c r="BF494" i="2"/>
  <c r="T494" i="2"/>
  <c r="R494" i="2"/>
  <c r="P494" i="2"/>
  <c r="BK494" i="2"/>
  <c r="J494" i="2"/>
  <c r="BE494" i="2"/>
  <c r="BI493" i="2"/>
  <c r="BH493" i="2"/>
  <c r="BG493" i="2"/>
  <c r="BF493" i="2"/>
  <c r="T493" i="2"/>
  <c r="R493" i="2"/>
  <c r="P493" i="2"/>
  <c r="BK493" i="2"/>
  <c r="J493" i="2"/>
  <c r="BE493" i="2" s="1"/>
  <c r="BI492" i="2"/>
  <c r="BH492" i="2"/>
  <c r="BG492" i="2"/>
  <c r="BF492" i="2"/>
  <c r="T492" i="2"/>
  <c r="R492" i="2"/>
  <c r="P492" i="2"/>
  <c r="BK492" i="2"/>
  <c r="J492" i="2"/>
  <c r="BE492" i="2"/>
  <c r="BI491" i="2"/>
  <c r="BH491" i="2"/>
  <c r="BG491" i="2"/>
  <c r="BF491" i="2"/>
  <c r="T491" i="2"/>
  <c r="R491" i="2"/>
  <c r="P491" i="2"/>
  <c r="BK491" i="2"/>
  <c r="J491" i="2"/>
  <c r="BE491" i="2" s="1"/>
  <c r="BI490" i="2"/>
  <c r="BH490" i="2"/>
  <c r="BG490" i="2"/>
  <c r="BF490" i="2"/>
  <c r="T490" i="2"/>
  <c r="R490" i="2"/>
  <c r="P490" i="2"/>
  <c r="BK490" i="2"/>
  <c r="J490" i="2"/>
  <c r="BE490" i="2"/>
  <c r="BI489" i="2"/>
  <c r="BH489" i="2"/>
  <c r="BG489" i="2"/>
  <c r="BF489" i="2"/>
  <c r="T489" i="2"/>
  <c r="R489" i="2"/>
  <c r="P489" i="2"/>
  <c r="BK489" i="2"/>
  <c r="J489" i="2"/>
  <c r="BE489" i="2" s="1"/>
  <c r="BI488" i="2"/>
  <c r="BH488" i="2"/>
  <c r="BG488" i="2"/>
  <c r="BF488" i="2"/>
  <c r="T488" i="2"/>
  <c r="R488" i="2"/>
  <c r="P488" i="2"/>
  <c r="BK488" i="2"/>
  <c r="J488" i="2"/>
  <c r="BE488" i="2"/>
  <c r="BI487" i="2"/>
  <c r="BH487" i="2"/>
  <c r="BG487" i="2"/>
  <c r="BF487" i="2"/>
  <c r="T487" i="2"/>
  <c r="R487" i="2"/>
  <c r="P487" i="2"/>
  <c r="BK487" i="2"/>
  <c r="J487" i="2"/>
  <c r="BE487" i="2"/>
  <c r="BI483" i="2"/>
  <c r="BH483" i="2"/>
  <c r="BG483" i="2"/>
  <c r="BF483" i="2"/>
  <c r="T483" i="2"/>
  <c r="R483" i="2"/>
  <c r="P483" i="2"/>
  <c r="BK483" i="2"/>
  <c r="J483" i="2"/>
  <c r="BE483" i="2"/>
  <c r="BI479" i="2"/>
  <c r="BH479" i="2"/>
  <c r="BG479" i="2"/>
  <c r="BF479" i="2"/>
  <c r="T479" i="2"/>
  <c r="R479" i="2"/>
  <c r="P479" i="2"/>
  <c r="BK479" i="2"/>
  <c r="J479" i="2"/>
  <c r="BE479" i="2" s="1"/>
  <c r="BI477" i="2"/>
  <c r="BH477" i="2"/>
  <c r="BG477" i="2"/>
  <c r="BF477" i="2"/>
  <c r="T477" i="2"/>
  <c r="R477" i="2"/>
  <c r="P477" i="2"/>
  <c r="BK477" i="2"/>
  <c r="J477" i="2"/>
  <c r="BE477" i="2"/>
  <c r="BI473" i="2"/>
  <c r="BH473" i="2"/>
  <c r="BG473" i="2"/>
  <c r="BF473" i="2"/>
  <c r="T473" i="2"/>
  <c r="R473" i="2"/>
  <c r="P473" i="2"/>
  <c r="BK473" i="2"/>
  <c r="J473" i="2"/>
  <c r="BE473" i="2"/>
  <c r="BI469" i="2"/>
  <c r="BH469" i="2"/>
  <c r="BG469" i="2"/>
  <c r="BF469" i="2"/>
  <c r="T469" i="2"/>
  <c r="R469" i="2"/>
  <c r="P469" i="2"/>
  <c r="BK469" i="2"/>
  <c r="J469" i="2"/>
  <c r="BE469" i="2"/>
  <c r="BI465" i="2"/>
  <c r="BH465" i="2"/>
  <c r="BG465" i="2"/>
  <c r="BF465" i="2"/>
  <c r="T465" i="2"/>
  <c r="R465" i="2"/>
  <c r="P465" i="2"/>
  <c r="BK465" i="2"/>
  <c r="J465" i="2"/>
  <c r="BE465" i="2"/>
  <c r="BI464" i="2"/>
  <c r="BH464" i="2"/>
  <c r="BG464" i="2"/>
  <c r="BF464" i="2"/>
  <c r="T464" i="2"/>
  <c r="R464" i="2"/>
  <c r="P464" i="2"/>
  <c r="BK464" i="2"/>
  <c r="J464" i="2"/>
  <c r="BE464" i="2"/>
  <c r="BI460" i="2"/>
  <c r="BH460" i="2"/>
  <c r="BG460" i="2"/>
  <c r="BF460" i="2"/>
  <c r="T460" i="2"/>
  <c r="R460" i="2"/>
  <c r="P460" i="2"/>
  <c r="BK460" i="2"/>
  <c r="J460" i="2"/>
  <c r="BE460" i="2"/>
  <c r="BI456" i="2"/>
  <c r="BH456" i="2"/>
  <c r="BG456" i="2"/>
  <c r="BF456" i="2"/>
  <c r="T456" i="2"/>
  <c r="R456" i="2"/>
  <c r="P456" i="2"/>
  <c r="BK456" i="2"/>
  <c r="J456" i="2"/>
  <c r="BE456" i="2"/>
  <c r="BI452" i="2"/>
  <c r="BH452" i="2"/>
  <c r="BG452" i="2"/>
  <c r="BF452" i="2"/>
  <c r="T452" i="2"/>
  <c r="R452" i="2"/>
  <c r="P452" i="2"/>
  <c r="BK452" i="2"/>
  <c r="J452" i="2"/>
  <c r="BE452" i="2"/>
  <c r="BI446" i="2"/>
  <c r="BH446" i="2"/>
  <c r="BG446" i="2"/>
  <c r="BF446" i="2"/>
  <c r="T446" i="2"/>
  <c r="R446" i="2"/>
  <c r="P446" i="2"/>
  <c r="BK446" i="2"/>
  <c r="J446" i="2"/>
  <c r="BE446" i="2"/>
  <c r="BI440" i="2"/>
  <c r="BH440" i="2"/>
  <c r="BG440" i="2"/>
  <c r="BF440" i="2"/>
  <c r="T440" i="2"/>
  <c r="R440" i="2"/>
  <c r="P440" i="2"/>
  <c r="BK440" i="2"/>
  <c r="J440" i="2"/>
  <c r="BE440" i="2"/>
  <c r="BI436" i="2"/>
  <c r="BH436" i="2"/>
  <c r="BG436" i="2"/>
  <c r="BF436" i="2"/>
  <c r="T436" i="2"/>
  <c r="R436" i="2"/>
  <c r="P436" i="2"/>
  <c r="BK436" i="2"/>
  <c r="J436" i="2"/>
  <c r="BE436" i="2"/>
  <c r="BI432" i="2"/>
  <c r="BH432" i="2"/>
  <c r="BG432" i="2"/>
  <c r="BF432" i="2"/>
  <c r="T432" i="2"/>
  <c r="R432" i="2"/>
  <c r="P432" i="2"/>
  <c r="BK432" i="2"/>
  <c r="J432" i="2"/>
  <c r="BE432" i="2"/>
  <c r="BI428" i="2"/>
  <c r="BH428" i="2"/>
  <c r="BG428" i="2"/>
  <c r="BF428" i="2"/>
  <c r="T428" i="2"/>
  <c r="R428" i="2"/>
  <c r="P428" i="2"/>
  <c r="BK428" i="2"/>
  <c r="J428" i="2"/>
  <c r="BE428" i="2"/>
  <c r="BI421" i="2"/>
  <c r="BH421" i="2"/>
  <c r="BG421" i="2"/>
  <c r="BF421" i="2"/>
  <c r="T421" i="2"/>
  <c r="R421" i="2"/>
  <c r="P421" i="2"/>
  <c r="BK421" i="2"/>
  <c r="J421" i="2"/>
  <c r="BE421" i="2"/>
  <c r="BI417" i="2"/>
  <c r="BH417" i="2"/>
  <c r="BG417" i="2"/>
  <c r="BF417" i="2"/>
  <c r="T417" i="2"/>
  <c r="R417" i="2"/>
  <c r="P417" i="2"/>
  <c r="BK417" i="2"/>
  <c r="J417" i="2"/>
  <c r="BE417" i="2"/>
  <c r="BI411" i="2"/>
  <c r="BH411" i="2"/>
  <c r="BG411" i="2"/>
  <c r="BF411" i="2"/>
  <c r="T411" i="2"/>
  <c r="T410" i="2" s="1"/>
  <c r="R411" i="2"/>
  <c r="R410" i="2"/>
  <c r="P411" i="2"/>
  <c r="P410" i="2"/>
  <c r="BK411" i="2"/>
  <c r="BK410" i="2"/>
  <c r="J410" i="2" s="1"/>
  <c r="J63" i="2" s="1"/>
  <c r="J411" i="2"/>
  <c r="BE411" i="2" s="1"/>
  <c r="BI404" i="2"/>
  <c r="BH404" i="2"/>
  <c r="BG404" i="2"/>
  <c r="BF404" i="2"/>
  <c r="T404" i="2"/>
  <c r="T403" i="2"/>
  <c r="R404" i="2"/>
  <c r="R403" i="2"/>
  <c r="P404" i="2"/>
  <c r="P403" i="2"/>
  <c r="BK404" i="2"/>
  <c r="BK403" i="2"/>
  <c r="J403" i="2" s="1"/>
  <c r="J62" i="2" s="1"/>
  <c r="J404" i="2"/>
  <c r="BE404" i="2"/>
  <c r="BI390" i="2"/>
  <c r="BH390" i="2"/>
  <c r="BG390" i="2"/>
  <c r="BF390" i="2"/>
  <c r="T390" i="2"/>
  <c r="R390" i="2"/>
  <c r="P390" i="2"/>
  <c r="BK390" i="2"/>
  <c r="J390" i="2"/>
  <c r="BE390" i="2"/>
  <c r="BI376" i="2"/>
  <c r="BH376" i="2"/>
  <c r="BG376" i="2"/>
  <c r="BF376" i="2"/>
  <c r="T376" i="2"/>
  <c r="R376" i="2"/>
  <c r="P376" i="2"/>
  <c r="BK376" i="2"/>
  <c r="J376" i="2"/>
  <c r="BE376" i="2"/>
  <c r="BI372" i="2"/>
  <c r="BH372" i="2"/>
  <c r="BG372" i="2"/>
  <c r="BF372" i="2"/>
  <c r="T372" i="2"/>
  <c r="R372" i="2"/>
  <c r="P372" i="2"/>
  <c r="BK372" i="2"/>
  <c r="J372" i="2"/>
  <c r="BE372" i="2"/>
  <c r="BI370" i="2"/>
  <c r="BH370" i="2"/>
  <c r="BG370" i="2"/>
  <c r="BF370" i="2"/>
  <c r="T370" i="2"/>
  <c r="R370" i="2"/>
  <c r="P370" i="2"/>
  <c r="BK370" i="2"/>
  <c r="J370" i="2"/>
  <c r="BE370" i="2"/>
  <c r="BI366" i="2"/>
  <c r="BH366" i="2"/>
  <c r="BG366" i="2"/>
  <c r="BF366" i="2"/>
  <c r="T366" i="2"/>
  <c r="T365" i="2"/>
  <c r="R366" i="2"/>
  <c r="R365" i="2"/>
  <c r="P366" i="2"/>
  <c r="P365" i="2"/>
  <c r="BK366" i="2"/>
  <c r="BK365" i="2"/>
  <c r="J365" i="2" s="1"/>
  <c r="J61" i="2" s="1"/>
  <c r="J366" i="2"/>
  <c r="BE366" i="2" s="1"/>
  <c r="BI364" i="2"/>
  <c r="BH364" i="2"/>
  <c r="BG364" i="2"/>
  <c r="BF364" i="2"/>
  <c r="T364" i="2"/>
  <c r="R364" i="2"/>
  <c r="P364" i="2"/>
  <c r="BK364" i="2"/>
  <c r="J364" i="2"/>
  <c r="BE364" i="2"/>
  <c r="BI360" i="2"/>
  <c r="BH360" i="2"/>
  <c r="BG360" i="2"/>
  <c r="BF360" i="2"/>
  <c r="T360" i="2"/>
  <c r="T359" i="2"/>
  <c r="R360" i="2"/>
  <c r="R359" i="2"/>
  <c r="P360" i="2"/>
  <c r="P359" i="2"/>
  <c r="BK360" i="2"/>
  <c r="BK359" i="2"/>
  <c r="J359" i="2" s="1"/>
  <c r="J60" i="2" s="1"/>
  <c r="J360" i="2"/>
  <c r="BE360" i="2" s="1"/>
  <c r="BI358" i="2"/>
  <c r="BH358" i="2"/>
  <c r="BG358" i="2"/>
  <c r="BF358" i="2"/>
  <c r="T358" i="2"/>
  <c r="R358" i="2"/>
  <c r="P358" i="2"/>
  <c r="BK358" i="2"/>
  <c r="J358" i="2"/>
  <c r="BE358" i="2"/>
  <c r="BI356" i="2"/>
  <c r="BH356" i="2"/>
  <c r="BG356" i="2"/>
  <c r="BF356" i="2"/>
  <c r="T356" i="2"/>
  <c r="R356" i="2"/>
  <c r="P356" i="2"/>
  <c r="BK356" i="2"/>
  <c r="J356" i="2"/>
  <c r="BE356" i="2"/>
  <c r="BI348" i="2"/>
  <c r="BH348" i="2"/>
  <c r="BG348" i="2"/>
  <c r="BF348" i="2"/>
  <c r="T348" i="2"/>
  <c r="R348" i="2"/>
  <c r="P348" i="2"/>
  <c r="BK348" i="2"/>
  <c r="J348" i="2"/>
  <c r="BE348" i="2"/>
  <c r="BI347" i="2"/>
  <c r="BH347" i="2"/>
  <c r="BG347" i="2"/>
  <c r="BF347" i="2"/>
  <c r="T347" i="2"/>
  <c r="R347" i="2"/>
  <c r="P347" i="2"/>
  <c r="BK347" i="2"/>
  <c r="J347" i="2"/>
  <c r="BE347" i="2"/>
  <c r="BI343" i="2"/>
  <c r="BH343" i="2"/>
  <c r="BG343" i="2"/>
  <c r="BF343" i="2"/>
  <c r="T343" i="2"/>
  <c r="R343" i="2"/>
  <c r="P343" i="2"/>
  <c r="BK343" i="2"/>
  <c r="J343" i="2"/>
  <c r="BE343" i="2"/>
  <c r="BI339" i="2"/>
  <c r="BH339" i="2"/>
  <c r="BG339" i="2"/>
  <c r="BF339" i="2"/>
  <c r="T339" i="2"/>
  <c r="R339" i="2"/>
  <c r="P339" i="2"/>
  <c r="BK339" i="2"/>
  <c r="J339" i="2"/>
  <c r="BE339" i="2"/>
  <c r="BI335" i="2"/>
  <c r="BH335" i="2"/>
  <c r="BG335" i="2"/>
  <c r="BF335" i="2"/>
  <c r="T335" i="2"/>
  <c r="R335" i="2"/>
  <c r="P335" i="2"/>
  <c r="BK335" i="2"/>
  <c r="J335" i="2"/>
  <c r="BE335" i="2"/>
  <c r="BI331" i="2"/>
  <c r="BH331" i="2"/>
  <c r="BG331" i="2"/>
  <c r="BF331" i="2"/>
  <c r="T331" i="2"/>
  <c r="R331" i="2"/>
  <c r="P331" i="2"/>
  <c r="BK331" i="2"/>
  <c r="J331" i="2"/>
  <c r="BE331" i="2"/>
  <c r="BI327" i="2"/>
  <c r="BH327" i="2"/>
  <c r="BG327" i="2"/>
  <c r="BF327" i="2"/>
  <c r="T327" i="2"/>
  <c r="R327" i="2"/>
  <c r="P327" i="2"/>
  <c r="BK327" i="2"/>
  <c r="J327" i="2"/>
  <c r="BE327" i="2"/>
  <c r="BI323" i="2"/>
  <c r="BH323" i="2"/>
  <c r="BG323" i="2"/>
  <c r="BF323" i="2"/>
  <c r="T323" i="2"/>
  <c r="R323" i="2"/>
  <c r="P323" i="2"/>
  <c r="BK323" i="2"/>
  <c r="J323" i="2"/>
  <c r="BE323" i="2"/>
  <c r="BI319" i="2"/>
  <c r="BH319" i="2"/>
  <c r="BG319" i="2"/>
  <c r="BF319" i="2"/>
  <c r="T319" i="2"/>
  <c r="R319" i="2"/>
  <c r="P319" i="2"/>
  <c r="BK319" i="2"/>
  <c r="J319" i="2"/>
  <c r="BE319" i="2"/>
  <c r="BI315" i="2"/>
  <c r="BH315" i="2"/>
  <c r="BG315" i="2"/>
  <c r="BF315" i="2"/>
  <c r="T315" i="2"/>
  <c r="R315" i="2"/>
  <c r="P315" i="2"/>
  <c r="BK315" i="2"/>
  <c r="J315" i="2"/>
  <c r="BE315" i="2"/>
  <c r="BI311" i="2"/>
  <c r="BH311" i="2"/>
  <c r="BG311" i="2"/>
  <c r="BF311" i="2"/>
  <c r="T311" i="2"/>
  <c r="T310" i="2"/>
  <c r="R311" i="2"/>
  <c r="R310" i="2"/>
  <c r="P311" i="2"/>
  <c r="P310" i="2"/>
  <c r="BK311" i="2"/>
  <c r="BK310" i="2"/>
  <c r="J310" i="2" s="1"/>
  <c r="J59" i="2" s="1"/>
  <c r="J311" i="2"/>
  <c r="BE311" i="2" s="1"/>
  <c r="BI309" i="2"/>
  <c r="BH309" i="2"/>
  <c r="BG309" i="2"/>
  <c r="BF309" i="2"/>
  <c r="T309" i="2"/>
  <c r="R309" i="2"/>
  <c r="P309" i="2"/>
  <c r="BK309" i="2"/>
  <c r="J309" i="2"/>
  <c r="BE309" i="2"/>
  <c r="BI306" i="2"/>
  <c r="BH306" i="2"/>
  <c r="BG306" i="2"/>
  <c r="BF306" i="2"/>
  <c r="T306" i="2"/>
  <c r="R306" i="2"/>
  <c r="P306" i="2"/>
  <c r="BK306" i="2"/>
  <c r="J306" i="2"/>
  <c r="BE306" i="2"/>
  <c r="BI305" i="2"/>
  <c r="BH305" i="2"/>
  <c r="BG305" i="2"/>
  <c r="BF305" i="2"/>
  <c r="T305" i="2"/>
  <c r="R305" i="2"/>
  <c r="P305" i="2"/>
  <c r="BK305" i="2"/>
  <c r="J305" i="2"/>
  <c r="BE305" i="2"/>
  <c r="BI304" i="2"/>
  <c r="BH304" i="2"/>
  <c r="BG304" i="2"/>
  <c r="BF304" i="2"/>
  <c r="T304" i="2"/>
  <c r="R304" i="2"/>
  <c r="P304" i="2"/>
  <c r="BK304" i="2"/>
  <c r="J304" i="2"/>
  <c r="BE304" i="2"/>
  <c r="BI300" i="2"/>
  <c r="BH300" i="2"/>
  <c r="BG300" i="2"/>
  <c r="BF300" i="2"/>
  <c r="T300" i="2"/>
  <c r="R300" i="2"/>
  <c r="P300" i="2"/>
  <c r="BK300" i="2"/>
  <c r="J300" i="2"/>
  <c r="BE300" i="2"/>
  <c r="BI296" i="2"/>
  <c r="BH296" i="2"/>
  <c r="BG296" i="2"/>
  <c r="BF296" i="2"/>
  <c r="T296" i="2"/>
  <c r="R296" i="2"/>
  <c r="P296" i="2"/>
  <c r="BK296" i="2"/>
  <c r="J296" i="2"/>
  <c r="BE296" i="2"/>
  <c r="BI292" i="2"/>
  <c r="BH292" i="2"/>
  <c r="BG292" i="2"/>
  <c r="BF292" i="2"/>
  <c r="T292" i="2"/>
  <c r="R292" i="2"/>
  <c r="P292" i="2"/>
  <c r="BK292" i="2"/>
  <c r="J292" i="2"/>
  <c r="BE292" i="2"/>
  <c r="BI289" i="2"/>
  <c r="BH289" i="2"/>
  <c r="BG289" i="2"/>
  <c r="BF289" i="2"/>
  <c r="T289" i="2"/>
  <c r="R289" i="2"/>
  <c r="P289" i="2"/>
  <c r="BK289" i="2"/>
  <c r="J289" i="2"/>
  <c r="BE289" i="2"/>
  <c r="BI285" i="2"/>
  <c r="BH285" i="2"/>
  <c r="BG285" i="2"/>
  <c r="BF285" i="2"/>
  <c r="T285" i="2"/>
  <c r="R285" i="2"/>
  <c r="P285" i="2"/>
  <c r="BK285" i="2"/>
  <c r="J285" i="2"/>
  <c r="BE285" i="2"/>
  <c r="BI284" i="2"/>
  <c r="BH284" i="2"/>
  <c r="BG284" i="2"/>
  <c r="BF284" i="2"/>
  <c r="T284" i="2"/>
  <c r="R284" i="2"/>
  <c r="P284" i="2"/>
  <c r="BK284" i="2"/>
  <c r="J284" i="2"/>
  <c r="BE284" i="2"/>
  <c r="BI282" i="2"/>
  <c r="BH282" i="2"/>
  <c r="BG282" i="2"/>
  <c r="BF282" i="2"/>
  <c r="T282" i="2"/>
  <c r="R282" i="2"/>
  <c r="P282" i="2"/>
  <c r="BK282" i="2"/>
  <c r="J282" i="2"/>
  <c r="BE282" i="2"/>
  <c r="BI276" i="2"/>
  <c r="BH276" i="2"/>
  <c r="BG276" i="2"/>
  <c r="BF276" i="2"/>
  <c r="T276" i="2"/>
  <c r="R276" i="2"/>
  <c r="P276" i="2"/>
  <c r="BK276" i="2"/>
  <c r="J276" i="2"/>
  <c r="BE276" i="2"/>
  <c r="BI275" i="2"/>
  <c r="BH275" i="2"/>
  <c r="BG275" i="2"/>
  <c r="BF275" i="2"/>
  <c r="T275" i="2"/>
  <c r="R275" i="2"/>
  <c r="P275" i="2"/>
  <c r="BK275" i="2"/>
  <c r="J275" i="2"/>
  <c r="BE275" i="2"/>
  <c r="BI272" i="2"/>
  <c r="BH272" i="2"/>
  <c r="BG272" i="2"/>
  <c r="BF272" i="2"/>
  <c r="T272" i="2"/>
  <c r="R272" i="2"/>
  <c r="P272" i="2"/>
  <c r="BK272" i="2"/>
  <c r="J272" i="2"/>
  <c r="BE272" i="2"/>
  <c r="BI255" i="2"/>
  <c r="BH255" i="2"/>
  <c r="BG255" i="2"/>
  <c r="BF255" i="2"/>
  <c r="T255" i="2"/>
  <c r="R255" i="2"/>
  <c r="P255" i="2"/>
  <c r="BK255" i="2"/>
  <c r="J255" i="2"/>
  <c r="BE255" i="2"/>
  <c r="BI252" i="2"/>
  <c r="BH252" i="2"/>
  <c r="BG252" i="2"/>
  <c r="BF252" i="2"/>
  <c r="T252" i="2"/>
  <c r="R252" i="2"/>
  <c r="P252" i="2"/>
  <c r="BK252" i="2"/>
  <c r="J252" i="2"/>
  <c r="BE252" i="2"/>
  <c r="BI251" i="2"/>
  <c r="BH251" i="2"/>
  <c r="BG251" i="2"/>
  <c r="BF251" i="2"/>
  <c r="T251" i="2"/>
  <c r="R251" i="2"/>
  <c r="P251" i="2"/>
  <c r="BK251" i="2"/>
  <c r="J251" i="2"/>
  <c r="BE251" i="2"/>
  <c r="BI250" i="2"/>
  <c r="BH250" i="2"/>
  <c r="BG250" i="2"/>
  <c r="BF250" i="2"/>
  <c r="T250" i="2"/>
  <c r="R250" i="2"/>
  <c r="P250" i="2"/>
  <c r="BK250" i="2"/>
  <c r="J250" i="2"/>
  <c r="BE250" i="2"/>
  <c r="BI246" i="2"/>
  <c r="BH246" i="2"/>
  <c r="BG246" i="2"/>
  <c r="BF246" i="2"/>
  <c r="T246" i="2"/>
  <c r="R246" i="2"/>
  <c r="P246" i="2"/>
  <c r="BK246" i="2"/>
  <c r="J246" i="2"/>
  <c r="BE246" i="2"/>
  <c r="BI242" i="2"/>
  <c r="BH242" i="2"/>
  <c r="BG242" i="2"/>
  <c r="BF242" i="2"/>
  <c r="T242" i="2"/>
  <c r="R242" i="2"/>
  <c r="P242" i="2"/>
  <c r="BK242" i="2"/>
  <c r="J242" i="2"/>
  <c r="BE242" i="2"/>
  <c r="BI233" i="2"/>
  <c r="BH233" i="2"/>
  <c r="BG233" i="2"/>
  <c r="BF233" i="2"/>
  <c r="T233" i="2"/>
  <c r="R233" i="2"/>
  <c r="P233" i="2"/>
  <c r="BK233" i="2"/>
  <c r="J233" i="2"/>
  <c r="BE233" i="2"/>
  <c r="BI226" i="2"/>
  <c r="BH226" i="2"/>
  <c r="BG226" i="2"/>
  <c r="BF226" i="2"/>
  <c r="T226" i="2"/>
  <c r="R226" i="2"/>
  <c r="P226" i="2"/>
  <c r="BK226" i="2"/>
  <c r="J226" i="2"/>
  <c r="BE226" i="2"/>
  <c r="BI225" i="2"/>
  <c r="BH225" i="2"/>
  <c r="BG225" i="2"/>
  <c r="BF225" i="2"/>
  <c r="T225" i="2"/>
  <c r="R225" i="2"/>
  <c r="P225" i="2"/>
  <c r="BK225" i="2"/>
  <c r="J225" i="2"/>
  <c r="BE225" i="2"/>
  <c r="BI224" i="2"/>
  <c r="BH224" i="2"/>
  <c r="BG224" i="2"/>
  <c r="BF224" i="2"/>
  <c r="T224" i="2"/>
  <c r="R224" i="2"/>
  <c r="P224" i="2"/>
  <c r="BK224" i="2"/>
  <c r="J224" i="2"/>
  <c r="BE224" i="2"/>
  <c r="BI220" i="2"/>
  <c r="BH220" i="2"/>
  <c r="BG220" i="2"/>
  <c r="BF220" i="2"/>
  <c r="T220" i="2"/>
  <c r="R220" i="2"/>
  <c r="P220" i="2"/>
  <c r="BK220" i="2"/>
  <c r="J220" i="2"/>
  <c r="BE220" i="2"/>
  <c r="BI219" i="2"/>
  <c r="BH219" i="2"/>
  <c r="BG219" i="2"/>
  <c r="BF219" i="2"/>
  <c r="T219" i="2"/>
  <c r="R219" i="2"/>
  <c r="P219" i="2"/>
  <c r="BK219" i="2"/>
  <c r="J219" i="2"/>
  <c r="BE219" i="2"/>
  <c r="BI218" i="2"/>
  <c r="BH218" i="2"/>
  <c r="BG218" i="2"/>
  <c r="BF218" i="2"/>
  <c r="T218" i="2"/>
  <c r="R218" i="2"/>
  <c r="P218" i="2"/>
  <c r="BK218" i="2"/>
  <c r="J218" i="2"/>
  <c r="BE218" i="2"/>
  <c r="BI217" i="2"/>
  <c r="BH217" i="2"/>
  <c r="BG217" i="2"/>
  <c r="BF217" i="2"/>
  <c r="T217" i="2"/>
  <c r="R217" i="2"/>
  <c r="P217" i="2"/>
  <c r="BK217" i="2"/>
  <c r="J217" i="2"/>
  <c r="BE217" i="2"/>
  <c r="BI216" i="2"/>
  <c r="BH216" i="2"/>
  <c r="BG216" i="2"/>
  <c r="BF216" i="2"/>
  <c r="T216" i="2"/>
  <c r="R216" i="2"/>
  <c r="P216" i="2"/>
  <c r="BK216" i="2"/>
  <c r="J216" i="2"/>
  <c r="BE216" i="2"/>
  <c r="BI212" i="2"/>
  <c r="BH212" i="2"/>
  <c r="BG212" i="2"/>
  <c r="BF212" i="2"/>
  <c r="T212" i="2"/>
  <c r="R212" i="2"/>
  <c r="P212" i="2"/>
  <c r="BK212" i="2"/>
  <c r="J212" i="2"/>
  <c r="BE212" i="2"/>
  <c r="BI208" i="2"/>
  <c r="BH208" i="2"/>
  <c r="BG208" i="2"/>
  <c r="BF208" i="2"/>
  <c r="T208" i="2"/>
  <c r="R208" i="2"/>
  <c r="P208" i="2"/>
  <c r="BK208" i="2"/>
  <c r="J208" i="2"/>
  <c r="BE208" i="2"/>
  <c r="BI203" i="2"/>
  <c r="BH203" i="2"/>
  <c r="BG203" i="2"/>
  <c r="BF203" i="2"/>
  <c r="T203" i="2"/>
  <c r="R203" i="2"/>
  <c r="P203" i="2"/>
  <c r="BK203" i="2"/>
  <c r="J203" i="2"/>
  <c r="BE203" i="2"/>
  <c r="BI199" i="2"/>
  <c r="BH199" i="2"/>
  <c r="BG199" i="2"/>
  <c r="BF199" i="2"/>
  <c r="T199" i="2"/>
  <c r="R199" i="2"/>
  <c r="P199" i="2"/>
  <c r="BK199" i="2"/>
  <c r="J199" i="2"/>
  <c r="BE199" i="2"/>
  <c r="BI192" i="2"/>
  <c r="BH192" i="2"/>
  <c r="BG192" i="2"/>
  <c r="BF192" i="2"/>
  <c r="T192" i="2"/>
  <c r="R192" i="2"/>
  <c r="P192" i="2"/>
  <c r="BK192" i="2"/>
  <c r="J192" i="2"/>
  <c r="BE192" i="2"/>
  <c r="BI188" i="2"/>
  <c r="BH188" i="2"/>
  <c r="BG188" i="2"/>
  <c r="BF188" i="2"/>
  <c r="T188" i="2"/>
  <c r="R188" i="2"/>
  <c r="P188" i="2"/>
  <c r="BK188" i="2"/>
  <c r="J188" i="2"/>
  <c r="BE188" i="2"/>
  <c r="BI183" i="2"/>
  <c r="BH183" i="2"/>
  <c r="BG183" i="2"/>
  <c r="BF183" i="2"/>
  <c r="T183" i="2"/>
  <c r="R183" i="2"/>
  <c r="P183" i="2"/>
  <c r="BK183" i="2"/>
  <c r="J183" i="2"/>
  <c r="BE183" i="2"/>
  <c r="BI179" i="2"/>
  <c r="BH179" i="2"/>
  <c r="BG179" i="2"/>
  <c r="BF179" i="2"/>
  <c r="T179" i="2"/>
  <c r="R179" i="2"/>
  <c r="P179" i="2"/>
  <c r="BK179" i="2"/>
  <c r="J179" i="2"/>
  <c r="BE179" i="2"/>
  <c r="BI172" i="2"/>
  <c r="BH172" i="2"/>
  <c r="BG172" i="2"/>
  <c r="BF172" i="2"/>
  <c r="T172" i="2"/>
  <c r="R172" i="2"/>
  <c r="P172" i="2"/>
  <c r="BK172" i="2"/>
  <c r="J172" i="2"/>
  <c r="BE172" i="2"/>
  <c r="BI167" i="2"/>
  <c r="BH167" i="2"/>
  <c r="BG167" i="2"/>
  <c r="BF167" i="2"/>
  <c r="T167" i="2"/>
  <c r="R167" i="2"/>
  <c r="P167" i="2"/>
  <c r="BK167" i="2"/>
  <c r="J167" i="2"/>
  <c r="BE167" i="2"/>
  <c r="BI160" i="2"/>
  <c r="BH160" i="2"/>
  <c r="BG160" i="2"/>
  <c r="BF160" i="2"/>
  <c r="T160" i="2"/>
  <c r="R160" i="2"/>
  <c r="P160" i="2"/>
  <c r="BK160" i="2"/>
  <c r="J160" i="2"/>
  <c r="BE160" i="2"/>
  <c r="BI156" i="2"/>
  <c r="BH156" i="2"/>
  <c r="BG156" i="2"/>
  <c r="BF156" i="2"/>
  <c r="T156" i="2"/>
  <c r="R156" i="2"/>
  <c r="P156" i="2"/>
  <c r="BK156" i="2"/>
  <c r="J156" i="2"/>
  <c r="BE156" i="2"/>
  <c r="BI147" i="2"/>
  <c r="BH147" i="2"/>
  <c r="BG147" i="2"/>
  <c r="BF147" i="2"/>
  <c r="T147" i="2"/>
  <c r="R147" i="2"/>
  <c r="P147" i="2"/>
  <c r="BK147" i="2"/>
  <c r="J147" i="2"/>
  <c r="BE147" i="2"/>
  <c r="BI143" i="2"/>
  <c r="BH143" i="2"/>
  <c r="BG143" i="2"/>
  <c r="BF143" i="2"/>
  <c r="T143" i="2"/>
  <c r="R143" i="2"/>
  <c r="P143" i="2"/>
  <c r="BK143" i="2"/>
  <c r="J143" i="2"/>
  <c r="BE143" i="2"/>
  <c r="BI134" i="2"/>
  <c r="BH134" i="2"/>
  <c r="BG134" i="2"/>
  <c r="BF134" i="2"/>
  <c r="T134" i="2"/>
  <c r="R134" i="2"/>
  <c r="P134" i="2"/>
  <c r="BK134" i="2"/>
  <c r="J134" i="2"/>
  <c r="BE134" i="2"/>
  <c r="BI125" i="2"/>
  <c r="BH125" i="2"/>
  <c r="BG125" i="2"/>
  <c r="BF125" i="2"/>
  <c r="T125" i="2"/>
  <c r="R125" i="2"/>
  <c r="P125" i="2"/>
  <c r="BK125" i="2"/>
  <c r="J125" i="2"/>
  <c r="BE125" i="2"/>
  <c r="BI124" i="2"/>
  <c r="BH124" i="2"/>
  <c r="BG124" i="2"/>
  <c r="BF124" i="2"/>
  <c r="T124" i="2"/>
  <c r="R124" i="2"/>
  <c r="P124" i="2"/>
  <c r="BK124" i="2"/>
  <c r="J124" i="2"/>
  <c r="BE124" i="2"/>
  <c r="BI120" i="2"/>
  <c r="BH120" i="2"/>
  <c r="BG120" i="2"/>
  <c r="BF120" i="2"/>
  <c r="T120" i="2"/>
  <c r="R120" i="2"/>
  <c r="P120" i="2"/>
  <c r="BK120" i="2"/>
  <c r="J120" i="2"/>
  <c r="BE120" i="2"/>
  <c r="BI114" i="2"/>
  <c r="BH114" i="2"/>
  <c r="BG114" i="2"/>
  <c r="BF114" i="2"/>
  <c r="T114" i="2"/>
  <c r="R114" i="2"/>
  <c r="P114" i="2"/>
  <c r="BK114" i="2"/>
  <c r="J114" i="2"/>
  <c r="BE114" i="2"/>
  <c r="BI110" i="2"/>
  <c r="BH110" i="2"/>
  <c r="BG110" i="2"/>
  <c r="BF110" i="2"/>
  <c r="T110" i="2"/>
  <c r="R110" i="2"/>
  <c r="P110" i="2"/>
  <c r="BK110" i="2"/>
  <c r="J110" i="2"/>
  <c r="BE110" i="2"/>
  <c r="BI104" i="2"/>
  <c r="BH104" i="2"/>
  <c r="BG104" i="2"/>
  <c r="BF104" i="2"/>
  <c r="T104" i="2"/>
  <c r="R104" i="2"/>
  <c r="P104" i="2"/>
  <c r="BK104" i="2"/>
  <c r="J104" i="2"/>
  <c r="BE104" i="2"/>
  <c r="BI98" i="2"/>
  <c r="BH98" i="2"/>
  <c r="BG98" i="2"/>
  <c r="BF98" i="2"/>
  <c r="T98" i="2"/>
  <c r="R98" i="2"/>
  <c r="P98" i="2"/>
  <c r="BK98" i="2"/>
  <c r="J98" i="2"/>
  <c r="BE98" i="2"/>
  <c r="BI94" i="2"/>
  <c r="BH94" i="2"/>
  <c r="BG94" i="2"/>
  <c r="BF94" i="2"/>
  <c r="T94" i="2"/>
  <c r="R94" i="2"/>
  <c r="P94" i="2"/>
  <c r="BK94" i="2"/>
  <c r="J94" i="2"/>
  <c r="BE94" i="2"/>
  <c r="BI93" i="2"/>
  <c r="BH93" i="2"/>
  <c r="BG93" i="2"/>
  <c r="BF93" i="2"/>
  <c r="T93" i="2"/>
  <c r="R93" i="2"/>
  <c r="P93" i="2"/>
  <c r="BK93" i="2"/>
  <c r="J93" i="2"/>
  <c r="BE93" i="2"/>
  <c r="BI92" i="2"/>
  <c r="F34" i="2" s="1"/>
  <c r="BD52" i="1" s="1"/>
  <c r="BD51" i="1" s="1"/>
  <c r="W30" i="1" s="1"/>
  <c r="BH92" i="2"/>
  <c r="F33" i="2" s="1"/>
  <c r="BC52" i="1" s="1"/>
  <c r="BC51" i="1" s="1"/>
  <c r="BG92" i="2"/>
  <c r="F32" i="2" s="1"/>
  <c r="BB52" i="1" s="1"/>
  <c r="BF92" i="2"/>
  <c r="J31" i="2" s="1"/>
  <c r="AW52" i="1" s="1"/>
  <c r="F31" i="2"/>
  <c r="BA52" i="1" s="1"/>
  <c r="T92" i="2"/>
  <c r="T91" i="2"/>
  <c r="T90" i="2" s="1"/>
  <c r="T89" i="2" s="1"/>
  <c r="R92" i="2"/>
  <c r="R91" i="2"/>
  <c r="R90" i="2" s="1"/>
  <c r="R89" i="2" s="1"/>
  <c r="P92" i="2"/>
  <c r="P91" i="2"/>
  <c r="P90" i="2" s="1"/>
  <c r="P89" i="2" s="1"/>
  <c r="AU52" i="1" s="1"/>
  <c r="AU51" i="1" s="1"/>
  <c r="BK92" i="2"/>
  <c r="BK91" i="2" s="1"/>
  <c r="J92" i="2"/>
  <c r="BE92" i="2" s="1"/>
  <c r="F30" i="2" s="1"/>
  <c r="AZ52" i="1" s="1"/>
  <c r="F83" i="2"/>
  <c r="E81" i="2"/>
  <c r="F49" i="2"/>
  <c r="E47" i="2"/>
  <c r="J21" i="2"/>
  <c r="E21" i="2"/>
  <c r="J51" i="2" s="1"/>
  <c r="J20" i="2"/>
  <c r="J18" i="2"/>
  <c r="E18" i="2"/>
  <c r="F86" i="2" s="1"/>
  <c r="J17" i="2"/>
  <c r="J15" i="2"/>
  <c r="E15" i="2"/>
  <c r="F85" i="2"/>
  <c r="F51" i="2"/>
  <c r="J14" i="2"/>
  <c r="J12" i="2"/>
  <c r="J83" i="2" s="1"/>
  <c r="E7" i="2"/>
  <c r="E79" i="2" s="1"/>
  <c r="AS51" i="1"/>
  <c r="L47" i="1"/>
  <c r="AM46" i="1"/>
  <c r="L46" i="1"/>
  <c r="AM44" i="1"/>
  <c r="L44" i="1"/>
  <c r="L42" i="1"/>
  <c r="L41" i="1"/>
  <c r="F30" i="3" l="1"/>
  <c r="AZ53" i="1" s="1"/>
  <c r="J30" i="3"/>
  <c r="AV53" i="1" s="1"/>
  <c r="AT53" i="1" s="1"/>
  <c r="AZ51" i="1"/>
  <c r="AV51" i="1" s="1"/>
  <c r="BA51" i="1"/>
  <c r="AW51" i="1" s="1"/>
  <c r="AK27" i="1" s="1"/>
  <c r="BB51" i="1"/>
  <c r="AX51" i="1" s="1"/>
  <c r="J49" i="2"/>
  <c r="J91" i="2"/>
  <c r="J58" i="2" s="1"/>
  <c r="J567" i="2"/>
  <c r="J69" i="2" s="1"/>
  <c r="BK566" i="2"/>
  <c r="J566" i="2" s="1"/>
  <c r="J68" i="2" s="1"/>
  <c r="BK478" i="2"/>
  <c r="J478" i="2" s="1"/>
  <c r="J64" i="2" s="1"/>
  <c r="J503" i="2"/>
  <c r="J65" i="2" s="1"/>
  <c r="AY51" i="1"/>
  <c r="W29" i="1"/>
  <c r="J30" i="2"/>
  <c r="AV52" i="1" s="1"/>
  <c r="AT52" i="1" s="1"/>
  <c r="BK79" i="3"/>
  <c r="J80" i="3"/>
  <c r="J58" i="3" s="1"/>
  <c r="J85" i="2"/>
  <c r="E68" i="3"/>
  <c r="F75" i="3"/>
  <c r="J51" i="3"/>
  <c r="E45" i="2"/>
  <c r="F52" i="2"/>
  <c r="W26" i="1" l="1"/>
  <c r="W28" i="1"/>
  <c r="W27" i="1"/>
  <c r="AK26" i="1"/>
  <c r="AT51" i="1"/>
  <c r="J79" i="3"/>
  <c r="J57" i="3" s="1"/>
  <c r="BK78" i="3"/>
  <c r="J78" i="3" s="1"/>
  <c r="BK90" i="2"/>
  <c r="J90" i="2" l="1"/>
  <c r="J57" i="2" s="1"/>
  <c r="BK89" i="2"/>
  <c r="J89" i="2" s="1"/>
  <c r="J56" i="3"/>
  <c r="J27" i="3"/>
  <c r="J27" i="2" l="1"/>
  <c r="J56" i="2"/>
  <c r="AG53" i="1"/>
  <c r="AN53" i="1" s="1"/>
  <c r="J36" i="3"/>
  <c r="J36" i="2" l="1"/>
  <c r="AG52" i="1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<sst xmlns="http://schemas.openxmlformats.org/spreadsheetml/2006/main" count="6108" uniqueCount="1033">
  <si>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</si>
  <si>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</si>
  <si>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</si>
  <si>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</si>
  <si>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</si>
  <si>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</si>
  <si>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</si>
  <si>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{a0f6d93b-b053-4e12-9a31-36176a39af17}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</si>
  <si>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</si>
  <si>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</si>
  <si>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</si>
  <si>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</si>
  <si>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</si>
  <si>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</si>
  <si>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</si>
  <si>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</si>
  <si>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SVAB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</si>
  <si>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</si>
  <si>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</si>
  <si>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Parkoviště v ulici Švabinského - vnitroblok Sokolov</t>
  </si>
  <si>
    <t>0,1</t>
  </si>
  <si>
    <t>KSO:</t>
  </si>
  <si>
    <t/>
  </si>
  <si>
    <t>CC-CZ:</t>
  </si>
  <si>
    <t>1</t>
  </si>
  <si>
    <t>Místo:</t>
  </si>
  <si>
    <t xml:space="preserve"> </t>
  </si>
  <si>
    <t>Datum:</t>
  </si>
  <si>
    <t>10</t>
  </si>
  <si>
    <t>100</t>
  </si>
  <si>
    <t>Zadavatel:</t>
  </si>
  <si>
    <t>IČ:</t>
  </si>
  <si>
    <t>Město Sokolov</t>
  </si>
  <si>
    <t>DIČ:</t>
  </si>
  <si>
    <t>Uchazeč:</t>
  </si>
  <si>
    <t>Vyplň údaj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</si>
  <si>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</si>
  <si>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</si>
  <si>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</si>
  <si>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</si>
  <si>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</si>
  <si>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</si>
  <si>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</si>
  <si>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</si>
  <si>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</si>
  <si>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</si>
  <si>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</si>
  <si>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</si>
  <si>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</si>
  <si>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</si>
  <si>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</si>
  <si>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</si>
  <si>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</si>
  <si>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</si>
  <si>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</si>
  <si>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</si>
  <si>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</si>
  <si>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</si>
  <si>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</si>
  <si>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</si>
  <si>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</si>
  <si>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</si>
  <si>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</si>
  <si>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</si>
  <si>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</si>
  <si>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</si>
  <si>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</si>
  <si>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</si>
  <si>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</si>
  <si>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</si>
  <si>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</si>
  <si>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</si>
  <si>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</si>
  <si>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</si>
  <si>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</si>
  <si>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</si>
  <si>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</si>
  <si>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</si>
  <si>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SVAB1</t>
  </si>
  <si>
    <t xml:space="preserve">SO 101 Parkoviště, SO 102 Úpravy místní komunikace </t>
  </si>
  <si>
    <t>STA</t>
  </si>
  <si>
    <t>{41bfdd00-8ba1-42da-a60b-c452963af529}</t>
  </si>
  <si>
    <t>2</t>
  </si>
  <si>
    <t>SVAB2</t>
  </si>
  <si>
    <t>Veřejné osvětlení</t>
  </si>
  <si>
    <t>{5661f9d3-1eb7-47e8-8048-e6bff8edaedd}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</si>
  <si>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</si>
  <si>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</si>
  <si>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</si>
  <si>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</si>
  <si>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</si>
  <si>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</si>
  <si>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</si>
  <si>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 xml:space="preserve">SVAB1 - SO 101 Parkoviště, SO 102 Úpravy místní komunikace 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</si>
  <si>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</si>
  <si>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</si>
  <si>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</si>
  <si>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</si>
  <si>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</si>
  <si>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</si>
  <si>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</si>
  <si>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  11 - Zemní práce - přípravné a přidružené práce</t>
  </si>
  <si>
    <t xml:space="preserve">      2 - Zakládání</t>
  </si>
  <si>
    <t xml:space="preserve">    3 - Svislé a kompletní konstrukce</t>
  </si>
  <si>
    <t xml:space="preserve">    4 - Vodorovné konstrukce</t>
  </si>
  <si>
    <t xml:space="preserve">    5 - Komunikace</t>
  </si>
  <si>
    <t xml:space="preserve">    8 - Trubní vedení</t>
  </si>
  <si>
    <t xml:space="preserve">      89 - Ostatní konstrukce</t>
  </si>
  <si>
    <t xml:space="preserve">    9 - Ostatní konstrukce a práce, bourání</t>
  </si>
  <si>
    <t xml:space="preserve">    998 - Přesun hmot</t>
  </si>
  <si>
    <t>VRN - Vedlejší rozpočtové náklady</t>
  </si>
  <si>
    <t xml:space="preserve">    VRN1 - Průzkumné, geodetické a projektové práce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</si>
  <si>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</si>
  <si>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</si>
  <si>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</si>
  <si>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</si>
  <si>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</si>
  <si>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</si>
  <si>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</si>
  <si>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</si>
  <si>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</si>
  <si>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</si>
  <si>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</si>
  <si>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</si>
  <si>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</si>
  <si>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</si>
  <si>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</si>
  <si>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</si>
  <si>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</si>
  <si>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</si>
  <si>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</si>
  <si>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112101102</t>
  </si>
  <si>
    <t>Kácení stromů listnatých D kmene do 500 mm</t>
  </si>
  <si>
    <t>kus</t>
  </si>
  <si>
    <t>CS ÚRS 2017 02</t>
  </si>
  <si>
    <t>4</t>
  </si>
  <si>
    <t>892531499</t>
  </si>
  <si>
    <t>112201102</t>
  </si>
  <si>
    <t>Odstranění pařezů D do 500 mm</t>
  </si>
  <si>
    <t>1666269779</t>
  </si>
  <si>
    <t>3</t>
  </si>
  <si>
    <t>121101101</t>
  </si>
  <si>
    <t>Sejmutí ornice s přemístěním na vzdálenost do 50 m</t>
  </si>
  <si>
    <t>m3</t>
  </si>
  <si>
    <t>-1283108604</t>
  </si>
  <si>
    <t>VV</t>
  </si>
  <si>
    <t>dle TZ</t>
  </si>
  <si>
    <t>780,0*0,10</t>
  </si>
  <si>
    <t>Součet</t>
  </si>
  <si>
    <t>122101102</t>
  </si>
  <si>
    <t>Odkopávky a prokopávky nezapažené v hornině tř. 1 a 2 objem do 1000 m3</t>
  </si>
  <si>
    <t>997146349</t>
  </si>
  <si>
    <t>dle tabulek kubatur</t>
  </si>
  <si>
    <t>vč.výkopu pro sanace</t>
  </si>
  <si>
    <t>20% zatřídění</t>
  </si>
  <si>
    <t>350,0*0,20</t>
  </si>
  <si>
    <t>5</t>
  </si>
  <si>
    <t>122201102</t>
  </si>
  <si>
    <t>Odkopávky a prokopávky nezapažené v hornině tř. 3 objem do 1000 m3</t>
  </si>
  <si>
    <t>-2137615757</t>
  </si>
  <si>
    <t>40% zatřídění</t>
  </si>
  <si>
    <t>350,0*0,40</t>
  </si>
  <si>
    <t>6</t>
  </si>
  <si>
    <t>122201109</t>
  </si>
  <si>
    <t>Příplatek za lepivost u odkopávek v hornině tř. 1 až 3</t>
  </si>
  <si>
    <t>-67157098</t>
  </si>
  <si>
    <t>50%</t>
  </si>
  <si>
    <t>140,0*0,50</t>
  </si>
  <si>
    <t>7</t>
  </si>
  <si>
    <t>122301102</t>
  </si>
  <si>
    <t>Odkopávky a prokopávky nezapažené v hornině tř. 4 objem do 1000 m3</t>
  </si>
  <si>
    <t>1865297659</t>
  </si>
  <si>
    <t>8</t>
  </si>
  <si>
    <t>122301109</t>
  </si>
  <si>
    <t>Příplatek za lepivost u odkopávek nezapažených v hornině tř. 4</t>
  </si>
  <si>
    <t>-1945240032</t>
  </si>
  <si>
    <t>140,000*0,50</t>
  </si>
  <si>
    <t>9</t>
  </si>
  <si>
    <t>130001101</t>
  </si>
  <si>
    <t>Příplatek za ztížení vykopávky v blízkosti podzemního vedení</t>
  </si>
  <si>
    <t>1727815375</t>
  </si>
  <si>
    <t>131101102</t>
  </si>
  <si>
    <t>Hloubení jam nezapažených v hornině tř. 1 a 2 objemu do 1000 m3</t>
  </si>
  <si>
    <t>1994907562</t>
  </si>
  <si>
    <t>pro kontejnery</t>
  </si>
  <si>
    <t>2*2,75*(5,0*2,0+7,0*4,0)/2*0,20</t>
  </si>
  <si>
    <t>2,75*(8,0*2,0+10,0*4,0)/2*0,20</t>
  </si>
  <si>
    <t>2,75*(4,0*4,0+6,0*6,0)/2*0,20</t>
  </si>
  <si>
    <t>sorpční uliční vpusti</t>
  </si>
  <si>
    <t>3*1,35*((2,5*2,2)+(3,5*3,2))/2*0,20</t>
  </si>
  <si>
    <t>11</t>
  </si>
  <si>
    <t>131201102</t>
  </si>
  <si>
    <t>Hloubení jam nezapažených v hornině tř. 3 objemu do 1000 m3</t>
  </si>
  <si>
    <t>1471799876</t>
  </si>
  <si>
    <t>2*2,75*(5,0*2,0+7,0*4,0)/2*0,40</t>
  </si>
  <si>
    <t>2,75*(8,0*2,0+10,0*4,0)/2*0,40</t>
  </si>
  <si>
    <t>2,75*(4,0*4,0+6,0*6,0)/2*0,40</t>
  </si>
  <si>
    <t>3*1,35*((2,5*2,2)+(3,5*3,2))/2*0,40</t>
  </si>
  <si>
    <t>12</t>
  </si>
  <si>
    <t>131201109</t>
  </si>
  <si>
    <t>Příplatek za lepivost u hloubení jam nezapažených v hornině tř. 3</t>
  </si>
  <si>
    <t>1548796858</t>
  </si>
  <si>
    <t>114,727*0,50</t>
  </si>
  <si>
    <t>13</t>
  </si>
  <si>
    <t>131301102</t>
  </si>
  <si>
    <t>Hloubení jam nezapažených v hornině tř. 4 objemu do 1000 m3</t>
  </si>
  <si>
    <t>1215946731</t>
  </si>
  <si>
    <t>14</t>
  </si>
  <si>
    <t>131301109</t>
  </si>
  <si>
    <t>Příplatek za lepivost u hloubení jam nezapažených v hornině tř. 4</t>
  </si>
  <si>
    <t>1134341872</t>
  </si>
  <si>
    <t>132101101</t>
  </si>
  <si>
    <t>Hloubení rýh šířky do 600 mm v hornině tř. 1 a 2 objemu do 100 m3</t>
  </si>
  <si>
    <t>-756960087</t>
  </si>
  <si>
    <t>trativod</t>
  </si>
  <si>
    <t>(0,6*0,4*35,0)*0,20</t>
  </si>
  <si>
    <t>chráničky</t>
  </si>
  <si>
    <t>(0,6*0,6*15,0)*0,20</t>
  </si>
  <si>
    <t>16</t>
  </si>
  <si>
    <t>132101202</t>
  </si>
  <si>
    <t>Hloubení rýh š do 2000 mm v hornině tř. 1 a 2 objemu do 1000 m3</t>
  </si>
  <si>
    <t>-1378026868</t>
  </si>
  <si>
    <t>přípojky DK</t>
  </si>
  <si>
    <t>1,4*0,8*108,0*0,20</t>
  </si>
  <si>
    <t>17</t>
  </si>
  <si>
    <t>132201101</t>
  </si>
  <si>
    <t>Hloubení rýh š do 600 mm v hornině tř. 3 objemu do 100 m3</t>
  </si>
  <si>
    <t>164759669</t>
  </si>
  <si>
    <t>(0,6*0,4*35,0)*0,40</t>
  </si>
  <si>
    <t>(0,6*0,6*15,0)*0,40</t>
  </si>
  <si>
    <t>18</t>
  </si>
  <si>
    <t>132201109</t>
  </si>
  <si>
    <t>Příplatek za lepivost k hloubení rýh š do 600 mm v hornině tř. 3</t>
  </si>
  <si>
    <t>1209020678</t>
  </si>
  <si>
    <t>5,520*0,50</t>
  </si>
  <si>
    <t>19</t>
  </si>
  <si>
    <t>132201202</t>
  </si>
  <si>
    <t>Hloubení rýh š do 2000 mm v hornině tř. 3 objemu do 1000 m3</t>
  </si>
  <si>
    <t>147395215</t>
  </si>
  <si>
    <t>1,4*0,8*108,0*0,40</t>
  </si>
  <si>
    <t>20</t>
  </si>
  <si>
    <t>132201209</t>
  </si>
  <si>
    <t>Příplatek za lepivost k hloubení rýh š do 2000 mm v hornině tř. 3</t>
  </si>
  <si>
    <t>-1925078989</t>
  </si>
  <si>
    <t>48,384*0,50</t>
  </si>
  <si>
    <t>132301101</t>
  </si>
  <si>
    <t>Hloubení rýh š do 600 mm v hornině tř. 4 objemu do 100 m3</t>
  </si>
  <si>
    <t>-362995595</t>
  </si>
  <si>
    <t>22</t>
  </si>
  <si>
    <t>132301109</t>
  </si>
  <si>
    <t>Příplatek za lepivost k hloubení rýh š do 600 mm v hornině tř. 4</t>
  </si>
  <si>
    <t>1773402452</t>
  </si>
  <si>
    <t>23</t>
  </si>
  <si>
    <t>132301202</t>
  </si>
  <si>
    <t>Hloubení rýh š do 2000 mm v hornině tř. 4 objemu do 1000 m3</t>
  </si>
  <si>
    <t>566751023</t>
  </si>
  <si>
    <t>24</t>
  </si>
  <si>
    <t>132301209</t>
  </si>
  <si>
    <t>Příplatek za lepivost k hloubení rýh š do 2000 mm v hornině tř. 4</t>
  </si>
  <si>
    <t>495105863</t>
  </si>
  <si>
    <t>25</t>
  </si>
  <si>
    <t>151101101</t>
  </si>
  <si>
    <t>Zřízení příložného pažení a rozepření stěn rýh hl do 2 m</t>
  </si>
  <si>
    <t>m2</t>
  </si>
  <si>
    <t>-1753395039</t>
  </si>
  <si>
    <t>2*1,4*108,0</t>
  </si>
  <si>
    <t>26</t>
  </si>
  <si>
    <t>151101111</t>
  </si>
  <si>
    <t>Odstranění příložného pažení a rozepření stěn rýh hl do 2 m</t>
  </si>
  <si>
    <t>-1193325360</t>
  </si>
  <si>
    <t>27</t>
  </si>
  <si>
    <t>162301402</t>
  </si>
  <si>
    <t>Vodorovné přemístění větví stromů listnatých do 5 km D kmene do 500 mm</t>
  </si>
  <si>
    <t>-1433413462</t>
  </si>
  <si>
    <t>28</t>
  </si>
  <si>
    <t>162301412</t>
  </si>
  <si>
    <t>Vodorovné přemístění kmenů stromů listnatých do 5 km D kmene do 500 mm</t>
  </si>
  <si>
    <t>-387713530</t>
  </si>
  <si>
    <t>29</t>
  </si>
  <si>
    <t>162301422</t>
  </si>
  <si>
    <t>Vodorovné přemístění pařezů do 5 km D do 500 mm</t>
  </si>
  <si>
    <t>-1119838925</t>
  </si>
  <si>
    <t>30</t>
  </si>
  <si>
    <t>162301902</t>
  </si>
  <si>
    <t>Příplatek k vodorovnému přemístění větví stromů listnatých D kmene do 500 mm ZKD 5 km</t>
  </si>
  <si>
    <t>446398777</t>
  </si>
  <si>
    <t>celkem 15km</t>
  </si>
  <si>
    <t>1*2</t>
  </si>
  <si>
    <t>31</t>
  </si>
  <si>
    <t>162301912</t>
  </si>
  <si>
    <t>Příplatek k vodorovnému přemístění kmenů stromů listnatých D kmene do 500 mm ZKD 5 km</t>
  </si>
  <si>
    <t>863466434</t>
  </si>
  <si>
    <t>32</t>
  </si>
  <si>
    <t>162301922</t>
  </si>
  <si>
    <t>Příplatek k vodorovnému přemístění pařezů D 500 mm ZKD 5 km</t>
  </si>
  <si>
    <t>1438707980</t>
  </si>
  <si>
    <t>33</t>
  </si>
  <si>
    <t>162601102</t>
  </si>
  <si>
    <t>Vodorovné přemístění do 5000 m výkopku/sypaniny z horniny tř. 1 až 4</t>
  </si>
  <si>
    <t>174309020</t>
  </si>
  <si>
    <t>přemístění ornice na deponii</t>
  </si>
  <si>
    <t>po dokončení se ornice naloží , přebytek se odveze na placenou skládku</t>
  </si>
  <si>
    <t>78,0</t>
  </si>
  <si>
    <t>přemístění z deponie - potřebná ornice</t>
  </si>
  <si>
    <t>32,0</t>
  </si>
  <si>
    <t>34</t>
  </si>
  <si>
    <t>162701105</t>
  </si>
  <si>
    <t>Vodorovné přemístění do 10000 m výkopku/sypaniny z horniny tř. 1 až 4</t>
  </si>
  <si>
    <t>-2036020659</t>
  </si>
  <si>
    <t>odkopávky +  výkop jam a rýh</t>
  </si>
  <si>
    <t>70,0+140,0*2</t>
  </si>
  <si>
    <t>(57,364+114,727*2)</t>
  </si>
  <si>
    <t>(2,76+24,192+5,52*2+48,384*2)</t>
  </si>
  <si>
    <t>Mezisoučet</t>
  </si>
  <si>
    <t>přebytečná ornice</t>
  </si>
  <si>
    <t>78,0-32,0</t>
  </si>
  <si>
    <t>35</t>
  </si>
  <si>
    <t>162701109</t>
  </si>
  <si>
    <t>Příplatek k vodorovnému přemístění výkopku/sypaniny z horniny tř. 1 až 4 ZKD 1000 m přes 10000 m</t>
  </si>
  <si>
    <t>1794664459</t>
  </si>
  <si>
    <t>771,578*5</t>
  </si>
  <si>
    <t>36</t>
  </si>
  <si>
    <t>167101101</t>
  </si>
  <si>
    <t>Nakládání výkopku z hornin tř. 1 až 4 do 100 m3</t>
  </si>
  <si>
    <t>973239178</t>
  </si>
  <si>
    <t>ornice z deponie</t>
  </si>
  <si>
    <t>37</t>
  </si>
  <si>
    <t>1712000R1</t>
  </si>
  <si>
    <t>Poplatek za uložení dřeva na skládce</t>
  </si>
  <si>
    <t>t</t>
  </si>
  <si>
    <t>R-položka</t>
  </si>
  <si>
    <t>-352850183</t>
  </si>
  <si>
    <t>38</t>
  </si>
  <si>
    <t>171201201</t>
  </si>
  <si>
    <t>Uložení sypaniny na skládku</t>
  </si>
  <si>
    <t>-1993313113</t>
  </si>
  <si>
    <t>39</t>
  </si>
  <si>
    <t>171201211</t>
  </si>
  <si>
    <t>Poplatek za uložení odpadu ze sypaniny na skládce (skládkovné)</t>
  </si>
  <si>
    <t>812068428</t>
  </si>
  <si>
    <t>817,578*1,7</t>
  </si>
  <si>
    <t>40</t>
  </si>
  <si>
    <t>174101101</t>
  </si>
  <si>
    <t>Zásyp jam, šachet rýh nebo kolem objektů sypaninou se zhutněním</t>
  </si>
  <si>
    <t>1038239275</t>
  </si>
  <si>
    <t>výkop jam a rýh</t>
  </si>
  <si>
    <t>méně vytlačená zemina</t>
  </si>
  <si>
    <t>trativod (podsyp a obsyp)</t>
  </si>
  <si>
    <t>-0,6*0,4*35,0</t>
  </si>
  <si>
    <t>rýhy chrániček (podsyp a obsyp)</t>
  </si>
  <si>
    <t>-(0,1+0,15+0,3)*0,6*8,0</t>
  </si>
  <si>
    <t>-(0,1+0,11+0,3)*0,6*7,0</t>
  </si>
  <si>
    <t>přípojky DK (podsyp a obsyp)</t>
  </si>
  <si>
    <t>-(0,15+0,2+0,3)*0,8*108,0</t>
  </si>
  <si>
    <t>kontejnery</t>
  </si>
  <si>
    <t>-(2,20*1,90*1,80*12+0,15*60,2+0,15*60,0+7,20)</t>
  </si>
  <si>
    <t>sorpční vpusti</t>
  </si>
  <si>
    <t>-3*(0,15+1,2)*1,3*1,0</t>
  </si>
  <si>
    <t>41</t>
  </si>
  <si>
    <t>M</t>
  </si>
  <si>
    <t>583441690</t>
  </si>
  <si>
    <t>štěrkodrť frakce 0-32</t>
  </si>
  <si>
    <t>-1423796516</t>
  </si>
  <si>
    <t>231,453*2,0</t>
  </si>
  <si>
    <t>42</t>
  </si>
  <si>
    <t>174201202</t>
  </si>
  <si>
    <t>Zásyp jam po pařezech D pařezů do 500 mm</t>
  </si>
  <si>
    <t>1841870896</t>
  </si>
  <si>
    <t>43</t>
  </si>
  <si>
    <t>175151101</t>
  </si>
  <si>
    <t>Obsypání potrubí strojně sypaninou bez prohození, uloženou do 3 m</t>
  </si>
  <si>
    <t>-1313779977</t>
  </si>
  <si>
    <t>(0,2+0,3)*0,8*108,0-3,14*0,1*0,1*108,0</t>
  </si>
  <si>
    <t>(0,11+0,3)*0,6*7,0</t>
  </si>
  <si>
    <t>44</t>
  </si>
  <si>
    <t>583373030</t>
  </si>
  <si>
    <t xml:space="preserve">štěrkopísek </t>
  </si>
  <si>
    <t>-1934738218</t>
  </si>
  <si>
    <t>41,531*2,0</t>
  </si>
  <si>
    <t>45</t>
  </si>
  <si>
    <t>181305111</t>
  </si>
  <si>
    <t>Převrstvení ornice na skládce</t>
  </si>
  <si>
    <t>-230444508</t>
  </si>
  <si>
    <t>46</t>
  </si>
  <si>
    <t>181411131</t>
  </si>
  <si>
    <t>Založení parkového trávníku výsevem plochy do 1000 m2 v rovině a ve svahu do 1:5</t>
  </si>
  <si>
    <t>483027594</t>
  </si>
  <si>
    <t>320,0</t>
  </si>
  <si>
    <t>47</t>
  </si>
  <si>
    <t>005724150</t>
  </si>
  <si>
    <t xml:space="preserve">osivo směs travní - vyšší zátěž </t>
  </si>
  <si>
    <t>kg</t>
  </si>
  <si>
    <t>-348288809</t>
  </si>
  <si>
    <t>0,015*320,0</t>
  </si>
  <si>
    <t>48</t>
  </si>
  <si>
    <t>181951101</t>
  </si>
  <si>
    <t>Úprava pláně v hornině tř. 1 až 4 bez zhutnění</t>
  </si>
  <si>
    <t>585080829</t>
  </si>
  <si>
    <t>49</t>
  </si>
  <si>
    <t>181951102</t>
  </si>
  <si>
    <t>Úprava pláně v hornině tř. 1 až 4 se zhutněním</t>
  </si>
  <si>
    <t>1416204632</t>
  </si>
  <si>
    <t>675,0</t>
  </si>
  <si>
    <t>50</t>
  </si>
  <si>
    <t>182301121</t>
  </si>
  <si>
    <t>Rozprostření ornice pl do 500 m2 ve svahu přes 1:5 tl vrstvy do 100 mm</t>
  </si>
  <si>
    <t>-633986343</t>
  </si>
  <si>
    <t>použije se sejmutá ornice</t>
  </si>
  <si>
    <t>51</t>
  </si>
  <si>
    <t>1840000R1</t>
  </si>
  <si>
    <t>Náhradní výsadba - osázení a dodávka platan javorolistý, výška 180 - 200 cm, obvod 12-15cm vč.všech potřebných prací, vč.následné péče po dobu 5 let</t>
  </si>
  <si>
    <t>1388984711</t>
  </si>
  <si>
    <t>52</t>
  </si>
  <si>
    <t>184911421</t>
  </si>
  <si>
    <t>Mulčování rostlin kůrou tl. do 0,1 m v rovině a svahu do 1:5</t>
  </si>
  <si>
    <t>-2080728518</t>
  </si>
  <si>
    <t>53</t>
  </si>
  <si>
    <t>103911000</t>
  </si>
  <si>
    <t>kůra mulčovací VL</t>
  </si>
  <si>
    <t>-1647429061</t>
  </si>
  <si>
    <t>320,0*0,10</t>
  </si>
  <si>
    <t>54</t>
  </si>
  <si>
    <t>185803111</t>
  </si>
  <si>
    <t>Ošetření trávníku v rovině a svahu do 1:5</t>
  </si>
  <si>
    <t>834571890</t>
  </si>
  <si>
    <t>Zemní práce - přípravné a přidružené práce</t>
  </si>
  <si>
    <t>55</t>
  </si>
  <si>
    <t>113106121</t>
  </si>
  <si>
    <t>Rozebrání dlažeb komunikací pro pěší z betonových nebo kamenných dlaždic</t>
  </si>
  <si>
    <t>177657442</t>
  </si>
  <si>
    <t>výměra dle TZ - kce chodníku</t>
  </si>
  <si>
    <t>28,0</t>
  </si>
  <si>
    <t>56</t>
  </si>
  <si>
    <t>113107131</t>
  </si>
  <si>
    <t>Odstranění podkladu pl do 50 m2 z betonu prostého tl 150 mm</t>
  </si>
  <si>
    <t>1941248364</t>
  </si>
  <si>
    <t>57</t>
  </si>
  <si>
    <t>113107164</t>
  </si>
  <si>
    <t>Odstranění podkladu pl přes 50 do 200 m2 z kameniva drceného tl 400 mm</t>
  </si>
  <si>
    <t>1335900021</t>
  </si>
  <si>
    <t>výměra dle TZ - kce vozovky</t>
  </si>
  <si>
    <t>135,0</t>
  </si>
  <si>
    <t>58</t>
  </si>
  <si>
    <t>113107183</t>
  </si>
  <si>
    <t>Odstranění podkladu pl přes 50 do 200 m2 živičných tl 150 mm</t>
  </si>
  <si>
    <t>-719059639</t>
  </si>
  <si>
    <t>59</t>
  </si>
  <si>
    <t>113154113</t>
  </si>
  <si>
    <t>Frézování živičného krytu tl 50 mm pruh š 0,5 m pl do 500 m2 bez překážek v trase</t>
  </si>
  <si>
    <t>958288065</t>
  </si>
  <si>
    <t>v místech napojení - dle TZ</t>
  </si>
  <si>
    <t>20,0</t>
  </si>
  <si>
    <t>60</t>
  </si>
  <si>
    <t>113154222</t>
  </si>
  <si>
    <t>Frézování živičného krytu tl 40 mm pruh š 1 m pl do 1000 m2 bez překážek v trase</t>
  </si>
  <si>
    <t>1073243704</t>
  </si>
  <si>
    <t>oprava stávajícího krytu - dle TZ</t>
  </si>
  <si>
    <t>890,0</t>
  </si>
  <si>
    <t>61</t>
  </si>
  <si>
    <t>113202111</t>
  </si>
  <si>
    <t>Vytrhání obrub krajníků obrubníků stojatých</t>
  </si>
  <si>
    <t>m</t>
  </si>
  <si>
    <t>-1536353475</t>
  </si>
  <si>
    <t>výměra dle TZ</t>
  </si>
  <si>
    <t>180,0</t>
  </si>
  <si>
    <t>62</t>
  </si>
  <si>
    <t>113204111</t>
  </si>
  <si>
    <t>Vytrhání obrub záhonových</t>
  </si>
  <si>
    <t>-1531009555</t>
  </si>
  <si>
    <t>12,0</t>
  </si>
  <si>
    <t>63</t>
  </si>
  <si>
    <t>919735113</t>
  </si>
  <si>
    <t>Řezání stávajícího živičného krytu hl do 150 mm</t>
  </si>
  <si>
    <t>916126980</t>
  </si>
  <si>
    <t xml:space="preserve">pro napojení, obruby,... </t>
  </si>
  <si>
    <t>60,0</t>
  </si>
  <si>
    <t>64</t>
  </si>
  <si>
    <t>997221551</t>
  </si>
  <si>
    <t>Vodorovná doprava suti ze sypkých materiálů do 1 km</t>
  </si>
  <si>
    <t>-1222360437</t>
  </si>
  <si>
    <t>65</t>
  </si>
  <si>
    <t>997221559</t>
  </si>
  <si>
    <t>Příplatek ZKD 1 km u vodorovné dopravy suti ze sypkých materiálů</t>
  </si>
  <si>
    <t>-2012588088</t>
  </si>
  <si>
    <t>asfalt na SOTES Sokolov do 5km (bez poplatku)</t>
  </si>
  <si>
    <t>136,890*4</t>
  </si>
  <si>
    <t>beton k druhotnému použití do 5 km</t>
  </si>
  <si>
    <t>53,62*4</t>
  </si>
  <si>
    <t>podkladní vrstvy do 10km</t>
  </si>
  <si>
    <t>78,30*9</t>
  </si>
  <si>
    <t>66</t>
  </si>
  <si>
    <t>997221815</t>
  </si>
  <si>
    <t>Poplatek za uložení betonového odpadu na skládce (skládkovné)</t>
  </si>
  <si>
    <t>573287769</t>
  </si>
  <si>
    <t>7,14+9,1+36,9+0,48</t>
  </si>
  <si>
    <t>67</t>
  </si>
  <si>
    <t>997221855</t>
  </si>
  <si>
    <t>Poplatek za uložení odpadu zeminy a kameniva na skládce (skládkovné)</t>
  </si>
  <si>
    <t>1993450732</t>
  </si>
  <si>
    <t>Zakládání</t>
  </si>
  <si>
    <t>68</t>
  </si>
  <si>
    <t>211531111</t>
  </si>
  <si>
    <t>Výplň odvodňovacích žeber nebo trativodů kamenivem hrubým drceným frakce 16 až 32 mm</t>
  </si>
  <si>
    <t>-1059730008</t>
  </si>
  <si>
    <t>0,6*0,4*35,0</t>
  </si>
  <si>
    <t>69</t>
  </si>
  <si>
    <t>212755215</t>
  </si>
  <si>
    <t>Trativody z drenážních trubek plastových flexibilních D 125 mm bez lože</t>
  </si>
  <si>
    <t>1563173221</t>
  </si>
  <si>
    <t>Svislé a kompletní konstrukce</t>
  </si>
  <si>
    <t>70</t>
  </si>
  <si>
    <t>153311211</t>
  </si>
  <si>
    <t>Zřízení armování svahů, násypů a opěrných stěn vrstvou z geomříže tuhé sklonu do 1:2</t>
  </si>
  <si>
    <t>-1938079018</t>
  </si>
  <si>
    <t>opěrná zeď</t>
  </si>
  <si>
    <t>(1,35+1,60)*(24,0+4,20)</t>
  </si>
  <si>
    <t>71</t>
  </si>
  <si>
    <t>69321025R</t>
  </si>
  <si>
    <t>geomříže 1350</t>
  </si>
  <si>
    <t>-1780200696</t>
  </si>
  <si>
    <t>83,19*1,15 'Přepočtené koeficientem množství</t>
  </si>
  <si>
    <t>72</t>
  </si>
  <si>
    <t>213311113</t>
  </si>
  <si>
    <t>Polštáře zhutněné pod základy z kameniva drceného frakce 16 až 63 mm</t>
  </si>
  <si>
    <t>1081241476</t>
  </si>
  <si>
    <t>pod opěrnou zdí</t>
  </si>
  <si>
    <t>0,25*1,25*(0,4+24,0+0,3+0,4+0,45+4,2+0,4)</t>
  </si>
  <si>
    <t>73</t>
  </si>
  <si>
    <t>32726R1</t>
  </si>
  <si>
    <t xml:space="preserve">Zdivo opěrné  prefa systém (např. Gravitystone, Liastone, Best,...) vč.zákryt.desek </t>
  </si>
  <si>
    <t>-362439332</t>
  </si>
  <si>
    <t>(0,25*3+0,1)*(1,8)*0,45</t>
  </si>
  <si>
    <t>(0,25*4+0,1)*(3,6)*0,45</t>
  </si>
  <si>
    <t>(0,25*5+0,1)*(4,2)*0,45</t>
  </si>
  <si>
    <t>(0,25*6+0,1)*(8,4)*0,45</t>
  </si>
  <si>
    <t>(0,25*7+0,1)*(6,0+0,3)*0,45</t>
  </si>
  <si>
    <t>(0,25*7+0,1)*0,6*0,3</t>
  </si>
  <si>
    <t>(0,25*6+0,1)*0,9*0,3</t>
  </si>
  <si>
    <t>(0,25*5+0,1)*0,9*0,3</t>
  </si>
  <si>
    <t>(0,25*4+0,1)*0,9*0,3</t>
  </si>
  <si>
    <t>(0,25*3+0,1)*0,9*0,3</t>
  </si>
  <si>
    <t>74</t>
  </si>
  <si>
    <t>327501111</t>
  </si>
  <si>
    <t>Výplň za opěrami a protimrazové klíny z kameniva drceného nebo těženého</t>
  </si>
  <si>
    <t>895648061</t>
  </si>
  <si>
    <t>drenáž fr.16-32mm</t>
  </si>
  <si>
    <t>0,75*0,25*(1,8+0,9)</t>
  </si>
  <si>
    <t>1,0*0,25*(3,6+0,9)</t>
  </si>
  <si>
    <t>1,25*0,25*(4,2+0,9)</t>
  </si>
  <si>
    <t>1,5*0,25*(8,4+0,9)</t>
  </si>
  <si>
    <t>1,75*0,25*(6,0+0,3+0,25+0,45)</t>
  </si>
  <si>
    <t>zásyp fr. 0-32mm</t>
  </si>
  <si>
    <t>(1,85+2,0)/2*(0,45+1,05)/2*(24,3+0,75+0,45+4,2)</t>
  </si>
  <si>
    <t>-9,776</t>
  </si>
  <si>
    <t>Vodorovné konstrukce</t>
  </si>
  <si>
    <t>75</t>
  </si>
  <si>
    <t>451572111</t>
  </si>
  <si>
    <t>Lože pod potrubí otevřený výkop z kameniva drobného těženého</t>
  </si>
  <si>
    <t>-825168391</t>
  </si>
  <si>
    <t>0,15*0,8*108,0</t>
  </si>
  <si>
    <t>0,1*0,6*15,0</t>
  </si>
  <si>
    <t>Komunikace</t>
  </si>
  <si>
    <t>76</t>
  </si>
  <si>
    <t>564851111</t>
  </si>
  <si>
    <t>Podklad ze štěrkodrtě ŠD tl 150 mm</t>
  </si>
  <si>
    <t>649817254</t>
  </si>
  <si>
    <t>konstrukce vozovky komunikace</t>
  </si>
  <si>
    <t>120,0*2</t>
  </si>
  <si>
    <t>konstrukce nepojížděných dlážděných ploch</t>
  </si>
  <si>
    <t>77</t>
  </si>
  <si>
    <t>564861111</t>
  </si>
  <si>
    <t>Podklad ze štěrkodrtě ŠD tl 200 mm</t>
  </si>
  <si>
    <t>855385424</t>
  </si>
  <si>
    <t>konstrukce parkoviště</t>
  </si>
  <si>
    <t>420,0</t>
  </si>
  <si>
    <t>78</t>
  </si>
  <si>
    <t>564871114</t>
  </si>
  <si>
    <t>Podklad ze štěrkodrtě ŠD tl. 280 mm</t>
  </si>
  <si>
    <t>-71865007</t>
  </si>
  <si>
    <t>sanace podloží 250-300mm</t>
  </si>
  <si>
    <t>120,0</t>
  </si>
  <si>
    <t>79</t>
  </si>
  <si>
    <t>564952111</t>
  </si>
  <si>
    <t>Podklad z mechanicky zpevněného kameniva MZK tl 150 mm</t>
  </si>
  <si>
    <t>805147810</t>
  </si>
  <si>
    <t>80</t>
  </si>
  <si>
    <t>565155121</t>
  </si>
  <si>
    <t>Asfaltový beton vrstva podkladní ACP 16 (obalované kamenivo OKS) tl 70 mm š přes 3 m</t>
  </si>
  <si>
    <t>-574755719</t>
  </si>
  <si>
    <t xml:space="preserve">konstrukce vozovky </t>
  </si>
  <si>
    <t>81</t>
  </si>
  <si>
    <t>573111113</t>
  </si>
  <si>
    <t>Postřik živičný infiltrační s posypem z asfaltu množství 1,50 kg/m2</t>
  </si>
  <si>
    <t>443442684</t>
  </si>
  <si>
    <t>82</t>
  </si>
  <si>
    <t>573231106</t>
  </si>
  <si>
    <t>Postřik živičný spojovací ze silniční emulze v množství 0,30 kg/m2</t>
  </si>
  <si>
    <t>605846144</t>
  </si>
  <si>
    <t>oprava stávajícího krytu</t>
  </si>
  <si>
    <t>83</t>
  </si>
  <si>
    <t>577134121</t>
  </si>
  <si>
    <t>Asfaltový beton vrstva obrusná ACO 11 (ABS) tř. I tl 40 mm š přes 3 m z nemodifikovaného asfaltu</t>
  </si>
  <si>
    <t>322976125</t>
  </si>
  <si>
    <t>84</t>
  </si>
  <si>
    <t>596211111</t>
  </si>
  <si>
    <t>Kladení zámkové dlažby komunikací pro pěší tl 60 mm skupiny A pl do 100 m2</t>
  </si>
  <si>
    <t>474030683</t>
  </si>
  <si>
    <t>85</t>
  </si>
  <si>
    <t>592453030</t>
  </si>
  <si>
    <t>dlažba se zámkem  tl.6cm přírodní</t>
  </si>
  <si>
    <t>-839529773</t>
  </si>
  <si>
    <t>ztratné 3%</t>
  </si>
  <si>
    <t>(60,0-4,6)*1,03</t>
  </si>
  <si>
    <t>86</t>
  </si>
  <si>
    <t>592452870</t>
  </si>
  <si>
    <t>dlažba se zámkem  tl.6 cm barevná</t>
  </si>
  <si>
    <t>-1213840122</t>
  </si>
  <si>
    <t>4,60*1,03</t>
  </si>
  <si>
    <t>87</t>
  </si>
  <si>
    <t>596211114</t>
  </si>
  <si>
    <t>Příplatek za kombinaci dvou barev u kladení betonových dlažeb komunikací pro pěší tl 60 mm skupiny A</t>
  </si>
  <si>
    <t>1106729899</t>
  </si>
  <si>
    <t>88</t>
  </si>
  <si>
    <t>596212213</t>
  </si>
  <si>
    <t>Kladení zámkové dlažby pozemních komunikací tl 80 mm skupiny A pl přes 300 m2</t>
  </si>
  <si>
    <t>-749093526</t>
  </si>
  <si>
    <t>89</t>
  </si>
  <si>
    <t>592452990</t>
  </si>
  <si>
    <t>dlažba se zámkem tl.8cm přírodní</t>
  </si>
  <si>
    <t>-1249256644</t>
  </si>
  <si>
    <t>ztratné 1%</t>
  </si>
  <si>
    <t>(420,0-24,0)*1,01</t>
  </si>
  <si>
    <t>90</t>
  </si>
  <si>
    <t>592452830</t>
  </si>
  <si>
    <t>dlažba se zámkem tl.8 cm barevná</t>
  </si>
  <si>
    <t>-1867522609</t>
  </si>
  <si>
    <t>24,0*1,01</t>
  </si>
  <si>
    <t>91</t>
  </si>
  <si>
    <t>596211214</t>
  </si>
  <si>
    <t>Příplatek za kombinaci dvou barev u kladení betonových dlažeb komunikací pro pěší tl 80 mm skupiny A</t>
  </si>
  <si>
    <t>-1081749127</t>
  </si>
  <si>
    <t>Trubní vedení</t>
  </si>
  <si>
    <t>92</t>
  </si>
  <si>
    <t>871350420</t>
  </si>
  <si>
    <t>Montáž kanalizačního potrubí korugovaného SN 12 z polypropylenu DN 200</t>
  </si>
  <si>
    <t>645189893</t>
  </si>
  <si>
    <t>108,0</t>
  </si>
  <si>
    <t>93</t>
  </si>
  <si>
    <t>286172670</t>
  </si>
  <si>
    <t>trubka kanalizační polypropylén SN 12, DN 200</t>
  </si>
  <si>
    <t>-1507220422</t>
  </si>
  <si>
    <t>ztratné  1,5%</t>
  </si>
  <si>
    <t>108,0*1,015</t>
  </si>
  <si>
    <t>94</t>
  </si>
  <si>
    <t>286173390</t>
  </si>
  <si>
    <t>koleno  DN 200, 45°</t>
  </si>
  <si>
    <t>1553161990</t>
  </si>
  <si>
    <t>95</t>
  </si>
  <si>
    <t>286173600</t>
  </si>
  <si>
    <t>odbočka  DN 200/160, pro KG 45°</t>
  </si>
  <si>
    <t>1558924320</t>
  </si>
  <si>
    <t>96</t>
  </si>
  <si>
    <t>8900000R1</t>
  </si>
  <si>
    <t>Uliční sorpční vpusti vč.mříže D400+beton.podklad+obetonování - montáž,dodávka vč.dopravy</t>
  </si>
  <si>
    <t>-585992022</t>
  </si>
  <si>
    <t>97</t>
  </si>
  <si>
    <t>892351111</t>
  </si>
  <si>
    <t>Tlaková zkouška vodou potrubí DN 150 nebo 200</t>
  </si>
  <si>
    <t>-196174588</t>
  </si>
  <si>
    <t>98</t>
  </si>
  <si>
    <t>8923511R1</t>
  </si>
  <si>
    <t>Pročištění stáv.přípojek dešťové kanalizace DN  do 200</t>
  </si>
  <si>
    <t>837289207</t>
  </si>
  <si>
    <t>99</t>
  </si>
  <si>
    <t>892372111</t>
  </si>
  <si>
    <t>Zabezpečení konců potrubí DN do 300 při tlakových zkouškách vodou</t>
  </si>
  <si>
    <t>24769461</t>
  </si>
  <si>
    <t>89441R1</t>
  </si>
  <si>
    <t>Napojení dešť.kanalizace do stáv.šachty (otvor, utěsnění,...)</t>
  </si>
  <si>
    <t>-395823646</t>
  </si>
  <si>
    <t>101</t>
  </si>
  <si>
    <t>899623151</t>
  </si>
  <si>
    <t>Obetonování potrubí nebo zdiva stok betonem prostým tř. C 16/20 otevřený výkop</t>
  </si>
  <si>
    <t>2114257343</t>
  </si>
  <si>
    <t>chránička půlená</t>
  </si>
  <si>
    <t>(0,15+0,3)*0,6*8,0</t>
  </si>
  <si>
    <t>102</t>
  </si>
  <si>
    <t>899914110R</t>
  </si>
  <si>
    <t>Montáž plastové chráničky D 110 + 150</t>
  </si>
  <si>
    <t>-1587150793</t>
  </si>
  <si>
    <t>8,0+7,0</t>
  </si>
  <si>
    <t>103</t>
  </si>
  <si>
    <t>286 CHR01</t>
  </si>
  <si>
    <t>Chránička DN 150 dělená (pro stávající kabely)</t>
  </si>
  <si>
    <t>1080629109</t>
  </si>
  <si>
    <t>104</t>
  </si>
  <si>
    <t>286 CHR02</t>
  </si>
  <si>
    <t>Chránička DN 110 (pro nové kabely)</t>
  </si>
  <si>
    <t>629350365</t>
  </si>
  <si>
    <t>Ostatní konstrukce</t>
  </si>
  <si>
    <t>105</t>
  </si>
  <si>
    <t>451541111</t>
  </si>
  <si>
    <t>Lože pod potrubí otevřený výkop ze štěrkodrtě</t>
  </si>
  <si>
    <t>-1816708392</t>
  </si>
  <si>
    <t>pod kontejnery - dle TZ</t>
  </si>
  <si>
    <t>0,15*60,0</t>
  </si>
  <si>
    <t>106</t>
  </si>
  <si>
    <t>45231314R</t>
  </si>
  <si>
    <t>Výplň z betonu prostého tř. C 16/20 otevřený výkop</t>
  </si>
  <si>
    <t>-263315698</t>
  </si>
  <si>
    <t>výplň mezi jímkami  kontejnerů - dle TZ</t>
  </si>
  <si>
    <t>7,20</t>
  </si>
  <si>
    <t>107</t>
  </si>
  <si>
    <t>452321151</t>
  </si>
  <si>
    <t>Podkladní desky ze ŽB tř. C 20/25 otevřený výkop</t>
  </si>
  <si>
    <t>-2018126402</t>
  </si>
  <si>
    <t>0,15*60,20</t>
  </si>
  <si>
    <t>108</t>
  </si>
  <si>
    <t>452368211</t>
  </si>
  <si>
    <t>Výztuž podkladních desek nebo bloků nebo pražců otevřený výkop ze svařovaných sítí Kari</t>
  </si>
  <si>
    <t>-1451687048</t>
  </si>
  <si>
    <t>KARI 100/100/4mm</t>
  </si>
  <si>
    <t>1,98*2*60,2/1000*1,15</t>
  </si>
  <si>
    <t>109</t>
  </si>
  <si>
    <t>8900000R2</t>
  </si>
  <si>
    <t>Podzemní kontejner 5m3 - montáž,dodávka vč.dopravy  ( kompletní standardní sestava podzemního kontejneru)</t>
  </si>
  <si>
    <t>1228932169</t>
  </si>
  <si>
    <t>cena zahrnuje jeřábnické práce při usazování kompletních jímek a samotných kontejnerových jímek</t>
  </si>
  <si>
    <t xml:space="preserve">cena nezahrnuje změny vyplývající ze zvláštních ujednání architektonického vzhledu </t>
  </si>
  <si>
    <t>typový projekt je součástí nabídky</t>
  </si>
  <si>
    <t xml:space="preserve">v ceně je zahrnuta i technicko-administrativní pomoc při projektování a instalaci </t>
  </si>
  <si>
    <t>Ostatní konstrukce a práce, bourání</t>
  </si>
  <si>
    <t>110</t>
  </si>
  <si>
    <t>916131113</t>
  </si>
  <si>
    <t>Osazení silničního obrubníku betonového ležatého s boční opěrou do lože z betonu prostého</t>
  </si>
  <si>
    <t>474954815</t>
  </si>
  <si>
    <t>4,0+(2,0+2,0)</t>
  </si>
  <si>
    <t>111</t>
  </si>
  <si>
    <t>592174680</t>
  </si>
  <si>
    <t>obrubník betonový silniční nájezdový Standard 100x15x15 cm</t>
  </si>
  <si>
    <t>982727976</t>
  </si>
  <si>
    <t>4*1,01</t>
  </si>
  <si>
    <t>112</t>
  </si>
  <si>
    <t>592174690</t>
  </si>
  <si>
    <t>obrubník betonový silniční přechodový L + P Standard 100x15x15-25 cm</t>
  </si>
  <si>
    <t>-1113368760</t>
  </si>
  <si>
    <t>(2+2)*1,01</t>
  </si>
  <si>
    <t>113</t>
  </si>
  <si>
    <t>916131213</t>
  </si>
  <si>
    <t>Osazení silničního obrubníku betonového stojatého s boční opěrou do lože z betonu prostého</t>
  </si>
  <si>
    <t>-915569670</t>
  </si>
  <si>
    <t>247,0+36,0+0,5*6+0,8*6+0,8*4</t>
  </si>
  <si>
    <t>114</t>
  </si>
  <si>
    <t>592175030</t>
  </si>
  <si>
    <t>obrubník BEST-MONO I, 100x15/12x30 cm, přírodní</t>
  </si>
  <si>
    <t>-9121730</t>
  </si>
  <si>
    <t>247*1,01</t>
  </si>
  <si>
    <t>115</t>
  </si>
  <si>
    <t>592175050R</t>
  </si>
  <si>
    <t>obrubník BEST-MONO II půlka, 50x15/12x30 cm, přírodní</t>
  </si>
  <si>
    <t>1362893347</t>
  </si>
  <si>
    <t>36,0/0,5*1,01</t>
  </si>
  <si>
    <t>116</t>
  </si>
  <si>
    <t>592175060</t>
  </si>
  <si>
    <t>obrubník rohový vnitřní 15/12x25 cm přírodní</t>
  </si>
  <si>
    <t>730053517</t>
  </si>
  <si>
    <t>6,0*1,01</t>
  </si>
  <si>
    <t>117</t>
  </si>
  <si>
    <t>592175070</t>
  </si>
  <si>
    <t>obrubník BEST-MONO II R1 vnější r=100 cm, délka vnějšího oblouku 78 cm 78 x 15/12 x 25 cm přírodní</t>
  </si>
  <si>
    <t>845227809</t>
  </si>
  <si>
    <t>6*1,01</t>
  </si>
  <si>
    <t>118</t>
  </si>
  <si>
    <t>592175080</t>
  </si>
  <si>
    <t>obrubník BEST-MONO II R2 vnější r=200 cm, délka vnějšího oblouku 78 cm 78x15/12x25 cm přírodní</t>
  </si>
  <si>
    <t>729236872</t>
  </si>
  <si>
    <t>119</t>
  </si>
  <si>
    <t>916231213</t>
  </si>
  <si>
    <t>Osazení chodníkového obrubníku betonového stojatého s boční opěrou do lože z betonu prostého</t>
  </si>
  <si>
    <t>1850534290</t>
  </si>
  <si>
    <t>62,0</t>
  </si>
  <si>
    <t>120</t>
  </si>
  <si>
    <t>592174090</t>
  </si>
  <si>
    <t>obrubník betonový chodníkový ABO 16-10 100x8x25 cm , přírodní</t>
  </si>
  <si>
    <t>134814099</t>
  </si>
  <si>
    <t>62,0*1,01</t>
  </si>
  <si>
    <t>121</t>
  </si>
  <si>
    <t>919732211</t>
  </si>
  <si>
    <t>Styčná spára napojení nového živičného povrchu na stávající za tepla š 15 mm hl 25 mm s prořezáním</t>
  </si>
  <si>
    <t>385985449</t>
  </si>
  <si>
    <t>998</t>
  </si>
  <si>
    <t>Přesun hmot</t>
  </si>
  <si>
    <t>122</t>
  </si>
  <si>
    <t>998225111</t>
  </si>
  <si>
    <t>Přesun hmot pro pozemní komunikace s krytem z kamene, monolitickým betonovým nebo živičným</t>
  </si>
  <si>
    <t>-1088868852</t>
  </si>
  <si>
    <t>VRN</t>
  </si>
  <si>
    <t>Vedlejší rozpočtové náklady</t>
  </si>
  <si>
    <t>VRN1</t>
  </si>
  <si>
    <t>Průzkumné, geodetické a projektové práce</t>
  </si>
  <si>
    <t>123</t>
  </si>
  <si>
    <t>010000R1</t>
  </si>
  <si>
    <t xml:space="preserve">Výškové a polohové vytýčení všech inženýrských sítí na staveništi a jejich ověření u správců </t>
  </si>
  <si>
    <t>Kč</t>
  </si>
  <si>
    <t>1024</t>
  </si>
  <si>
    <t>-1754568990</t>
  </si>
  <si>
    <t>124</t>
  </si>
  <si>
    <t>010000R2</t>
  </si>
  <si>
    <t>Vytýčení základních směrových a výškových bodů stavby</t>
  </si>
  <si>
    <t>-1298140771</t>
  </si>
  <si>
    <t>125</t>
  </si>
  <si>
    <t>010000R3</t>
  </si>
  <si>
    <t>Zaměření skutečného provedení stavby</t>
  </si>
  <si>
    <t>-996400355</t>
  </si>
  <si>
    <t>126</t>
  </si>
  <si>
    <t>013000R1</t>
  </si>
  <si>
    <t>Dokumentace skutečného provedení stavby</t>
  </si>
  <si>
    <t>-1031944669</t>
  </si>
  <si>
    <t>127</t>
  </si>
  <si>
    <t>013000R3</t>
  </si>
  <si>
    <t xml:space="preserve">Fotodokumentace </t>
  </si>
  <si>
    <t>1389901476</t>
  </si>
  <si>
    <t>128</t>
  </si>
  <si>
    <t>030000R1</t>
  </si>
  <si>
    <t>Zařízení staveniště - vybavení (buňky, TOI), zabezpečení, označení a ohrazení stavby,zrušení staveniště,připojení na inženýrské sítě</t>
  </si>
  <si>
    <t>-2144178164</t>
  </si>
  <si>
    <t>129</t>
  </si>
  <si>
    <t>030000R2</t>
  </si>
  <si>
    <t>Dopravní opatření po dobu výstavby vč.projednání</t>
  </si>
  <si>
    <t>-467712004</t>
  </si>
  <si>
    <t>130</t>
  </si>
  <si>
    <t>030000R3</t>
  </si>
  <si>
    <t>Úklid dokončené stavby a okolí</t>
  </si>
  <si>
    <t>-1027535996</t>
  </si>
  <si>
    <t>131</t>
  </si>
  <si>
    <t>030000R4</t>
  </si>
  <si>
    <t>Čištění veřejných komunikací po dobu výstavby</t>
  </si>
  <si>
    <t>-1702531938</t>
  </si>
  <si>
    <t>132</t>
  </si>
  <si>
    <t>040000R2</t>
  </si>
  <si>
    <t>Zkoušky hutnění konstrukce vozovky (4xpláň, 2x každá vrstva konstrukce komunikace)</t>
  </si>
  <si>
    <t>-419068599</t>
  </si>
  <si>
    <t>SVAB2 - Veřejné osvětlení</t>
  </si>
  <si>
    <t>M - M</t>
  </si>
  <si>
    <t xml:space="preserve">    OSV - Veřejné osvětlení</t>
  </si>
  <si>
    <t>OSV</t>
  </si>
  <si>
    <t>Přenos</t>
  </si>
  <si>
    <t>Veřejné osvětlení - viz samostatný rozpočet a výkaz výměr</t>
  </si>
  <si>
    <t>kpl</t>
  </si>
  <si>
    <t>1769829058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</si>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</sst>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9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2" fillId="3" borderId="0" xfId="0" applyFont="1" applyFill="1" applyAlignment="1" applyProtection="1">
      <alignment horizontal="left" vertical="center"/>
    </xf>
    <xf numFmtId="0" fontId="13" fillId="3" borderId="0" xfId="0" applyFont="1" applyFill="1" applyAlignment="1" applyProtection="1">
      <alignment vertical="center"/>
    </xf>
    <xf numFmtId="0" fontId="14" fillId="3" borderId="0" xfId="0" applyFont="1" applyFill="1" applyAlignment="1" applyProtection="1">
      <alignment horizontal="left" vertical="center"/>
    </xf>
    <xf numFmtId="0" fontId="15" fillId="3" borderId="0" xfId="1" applyFont="1" applyFill="1" applyAlignment="1" applyProtection="1">
      <alignment vertical="center"/>
    </xf>
    <xf numFmtId="0" fontId="44" fillId="3" borderId="0" xfId="1" applyFill="1"/>
    <xf numFmtId="0" fontId="0" fillId="3" borderId="0" xfId="0" applyFill="1"/>
    <xf numFmtId="0" fontId="12" fillId="3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9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0" fillId="0" borderId="18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166" fontId="30" fillId="0" borderId="24" xfId="0" applyNumberFormat="1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3" fillId="3" borderId="0" xfId="0" applyFont="1" applyFill="1" applyAlignment="1">
      <alignment vertical="center"/>
    </xf>
    <xf numFmtId="0" fontId="14" fillId="3" borderId="0" xfId="0" applyFont="1" applyFill="1" applyAlignment="1">
      <alignment horizontal="left" vertical="center"/>
    </xf>
    <xf numFmtId="0" fontId="31" fillId="3" borderId="0" xfId="1" applyFont="1" applyFill="1" applyAlignment="1">
      <alignment vertical="center"/>
    </xf>
    <xf numFmtId="0" fontId="13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3" fillId="0" borderId="16" xfId="0" applyNumberFormat="1" applyFont="1" applyBorder="1" applyAlignment="1" applyProtection="1"/>
    <xf numFmtId="166" fontId="33" fillId="0" borderId="17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8" xfId="0" applyFont="1" applyBorder="1" applyAlignment="1" applyProtection="1">
      <alignment horizontal="center" vertical="center"/>
    </xf>
    <xf numFmtId="49" fontId="36" fillId="0" borderId="28" xfId="0" applyNumberFormat="1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center" vertical="center" wrapText="1"/>
    </xf>
    <xf numFmtId="167" fontId="36" fillId="0" borderId="28" xfId="0" applyNumberFormat="1" applyFont="1" applyBorder="1" applyAlignment="1" applyProtection="1">
      <alignment vertical="center"/>
    </xf>
    <xf numFmtId="4" fontId="36" fillId="4" borderId="28" xfId="0" applyNumberFormat="1" applyFont="1" applyFill="1" applyBorder="1" applyAlignment="1" applyProtection="1">
      <alignment vertical="center"/>
      <protection locked="0"/>
    </xf>
    <xf numFmtId="4" fontId="36" fillId="0" borderId="28" xfId="0" applyNumberFormat="1" applyFont="1" applyBorder="1" applyAlignment="1" applyProtection="1">
      <alignment vertical="center"/>
    </xf>
    <xf numFmtId="0" fontId="36" fillId="0" borderId="5" xfId="0" applyFont="1" applyBorder="1" applyAlignment="1">
      <alignment vertical="center"/>
    </xf>
    <xf numFmtId="0" fontId="36" fillId="4" borderId="28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7" fillId="0" borderId="29" xfId="0" applyFont="1" applyBorder="1" applyAlignment="1" applyProtection="1">
      <alignment vertical="center" wrapText="1"/>
      <protection locked="0"/>
    </xf>
    <xf numFmtId="0" fontId="37" fillId="0" borderId="30" xfId="0" applyFont="1" applyBorder="1" applyAlignment="1" applyProtection="1">
      <alignment vertical="center" wrapText="1"/>
      <protection locked="0"/>
    </xf>
    <xf numFmtId="0" fontId="37" fillId="0" borderId="31" xfId="0" applyFont="1" applyBorder="1" applyAlignment="1" applyProtection="1">
      <alignment vertical="center" wrapText="1"/>
      <protection locked="0"/>
    </xf>
    <xf numFmtId="0" fontId="37" fillId="0" borderId="32" xfId="0" applyFont="1" applyBorder="1" applyAlignment="1" applyProtection="1">
      <alignment horizontal="center" vertical="center" wrapText="1"/>
      <protection locked="0"/>
    </xf>
    <xf numFmtId="0" fontId="37" fillId="0" borderId="33" xfId="0" applyFont="1" applyBorder="1" applyAlignment="1" applyProtection="1">
      <alignment horizontal="center" vertical="center" wrapText="1"/>
      <protection locked="0"/>
    </xf>
    <xf numFmtId="0" fontId="37" fillId="0" borderId="32" xfId="0" applyFont="1" applyBorder="1" applyAlignment="1" applyProtection="1">
      <alignment vertical="center" wrapText="1"/>
      <protection locked="0"/>
    </xf>
    <xf numFmtId="0" fontId="37" fillId="0" borderId="33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49" fontId="40" fillId="0" borderId="1" xfId="0" applyNumberFormat="1" applyFont="1" applyBorder="1" applyAlignment="1" applyProtection="1">
      <alignment vertical="center" wrapText="1"/>
      <protection locked="0"/>
    </xf>
    <xf numFmtId="0" fontId="37" fillId="0" borderId="35" xfId="0" applyFont="1" applyBorder="1" applyAlignment="1" applyProtection="1">
      <alignment vertical="center" wrapText="1"/>
      <protection locked="0"/>
    </xf>
    <xf numFmtId="0" fontId="41" fillId="0" borderId="34" xfId="0" applyFont="1" applyBorder="1" applyAlignment="1" applyProtection="1">
      <alignment vertical="center" wrapText="1"/>
      <protection locked="0"/>
    </xf>
    <xf numFmtId="0" fontId="37" fillId="0" borderId="36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vertical="top"/>
      <protection locked="0"/>
    </xf>
    <xf numFmtId="0" fontId="37" fillId="0" borderId="0" xfId="0" applyFont="1" applyAlignment="1" applyProtection="1">
      <alignment vertical="top"/>
      <protection locked="0"/>
    </xf>
    <xf numFmtId="0" fontId="37" fillId="0" borderId="29" xfId="0" applyFont="1" applyBorder="1" applyAlignment="1" applyProtection="1">
      <alignment horizontal="left" vertical="center"/>
      <protection locked="0"/>
    </xf>
    <xf numFmtId="0" fontId="37" fillId="0" borderId="30" xfId="0" applyFont="1" applyBorder="1" applyAlignment="1" applyProtection="1">
      <alignment horizontal="left" vertical="center"/>
      <protection locked="0"/>
    </xf>
    <xf numFmtId="0" fontId="37" fillId="0" borderId="31" xfId="0" applyFont="1" applyBorder="1" applyAlignment="1" applyProtection="1">
      <alignment horizontal="left" vertical="center"/>
      <protection locked="0"/>
    </xf>
    <xf numFmtId="0" fontId="37" fillId="0" borderId="32" xfId="0" applyFont="1" applyBorder="1" applyAlignment="1" applyProtection="1">
      <alignment horizontal="left" vertical="center"/>
      <protection locked="0"/>
    </xf>
    <xf numFmtId="0" fontId="37" fillId="0" borderId="33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center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0" fillId="0" borderId="0" xfId="0" applyFont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0" fontId="40" fillId="0" borderId="32" xfId="0" applyFont="1" applyBorder="1" applyAlignment="1" applyProtection="1">
      <alignment horizontal="left" vertical="center"/>
      <protection locked="0"/>
    </xf>
    <xf numFmtId="0" fontId="40" fillId="2" borderId="1" xfId="0" applyFont="1" applyFill="1" applyBorder="1" applyAlignment="1" applyProtection="1">
      <alignment horizontal="left" vertical="center"/>
      <protection locked="0"/>
    </xf>
    <xf numFmtId="0" fontId="40" fillId="2" borderId="1" xfId="0" applyFont="1" applyFill="1" applyBorder="1" applyAlignment="1" applyProtection="1">
      <alignment horizontal="center" vertical="center"/>
      <protection locked="0"/>
    </xf>
    <xf numFmtId="0" fontId="37" fillId="0" borderId="35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37" fillId="0" borderId="36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center" vertical="center" wrapText="1"/>
      <protection locked="0"/>
    </xf>
    <xf numFmtId="0" fontId="37" fillId="0" borderId="29" xfId="0" applyFont="1" applyBorder="1" applyAlignment="1" applyProtection="1">
      <alignment horizontal="left" vertical="center" wrapText="1"/>
      <protection locked="0"/>
    </xf>
    <xf numFmtId="0" fontId="37" fillId="0" borderId="30" xfId="0" applyFont="1" applyBorder="1" applyAlignment="1" applyProtection="1">
      <alignment horizontal="left" vertical="center" wrapText="1"/>
      <protection locked="0"/>
    </xf>
    <xf numFmtId="0" fontId="37" fillId="0" borderId="31" xfId="0" applyFont="1" applyBorder="1" applyAlignment="1" applyProtection="1">
      <alignment horizontal="left" vertical="center" wrapText="1"/>
      <protection locked="0"/>
    </xf>
    <xf numFmtId="0" fontId="37" fillId="0" borderId="32" xfId="0" applyFont="1" applyBorder="1" applyAlignment="1" applyProtection="1">
      <alignment horizontal="left" vertical="center" wrapText="1"/>
      <protection locked="0"/>
    </xf>
    <xf numFmtId="0" fontId="37" fillId="0" borderId="33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/>
      <protection locked="0"/>
    </xf>
    <xf numFmtId="0" fontId="40" fillId="0" borderId="35" xfId="0" applyFont="1" applyBorder="1" applyAlignment="1" applyProtection="1">
      <alignment horizontal="left" vertical="center" wrapText="1"/>
      <protection locked="0"/>
    </xf>
    <xf numFmtId="0" fontId="40" fillId="0" borderId="34" xfId="0" applyFont="1" applyBorder="1" applyAlignment="1" applyProtection="1">
      <alignment horizontal="left" vertical="center" wrapText="1"/>
      <protection locked="0"/>
    </xf>
    <xf numFmtId="0" fontId="40" fillId="0" borderId="36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top"/>
      <protection locked="0"/>
    </xf>
    <xf numFmtId="0" fontId="40" fillId="0" borderId="1" xfId="0" applyFont="1" applyBorder="1" applyAlignment="1" applyProtection="1">
      <alignment horizontal="center" vertical="top"/>
      <protection locked="0"/>
    </xf>
    <xf numFmtId="0" fontId="40" fillId="0" borderId="35" xfId="0" applyFont="1" applyBorder="1" applyAlignment="1" applyProtection="1">
      <alignment horizontal="left" vertical="center"/>
      <protection locked="0"/>
    </xf>
    <xf numFmtId="0" fontId="40" fillId="0" borderId="36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vertical="center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42" fillId="0" borderId="34" xfId="0" applyFont="1" applyBorder="1" applyAlignment="1" applyProtection="1">
      <alignment vertical="center"/>
      <protection locked="0"/>
    </xf>
    <xf numFmtId="0" fontId="39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0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9" fillId="0" borderId="34" xfId="0" applyFont="1" applyBorder="1" applyAlignment="1" applyProtection="1">
      <alignment horizontal="left"/>
      <protection locked="0"/>
    </xf>
    <xf numFmtId="0" fontId="42" fillId="0" borderId="34" xfId="0" applyFont="1" applyBorder="1" applyAlignment="1" applyProtection="1">
      <protection locked="0"/>
    </xf>
    <xf numFmtId="0" fontId="37" fillId="0" borderId="32" xfId="0" applyFont="1" applyBorder="1" applyAlignment="1" applyProtection="1">
      <alignment vertical="top"/>
      <protection locked="0"/>
    </xf>
    <xf numFmtId="0" fontId="37" fillId="0" borderId="33" xfId="0" applyFont="1" applyBorder="1" applyAlignment="1" applyProtection="1">
      <alignment vertical="top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7" fillId="0" borderId="1" xfId="0" applyFont="1" applyBorder="1" applyAlignment="1" applyProtection="1">
      <alignment horizontal="left" vertical="top"/>
      <protection locked="0"/>
    </xf>
    <xf numFmtId="0" fontId="37" fillId="0" borderId="35" xfId="0" applyFont="1" applyBorder="1" applyAlignment="1" applyProtection="1">
      <alignment vertical="top"/>
      <protection locked="0"/>
    </xf>
    <xf numFmtId="0" fontId="37" fillId="0" borderId="34" xfId="0" applyFont="1" applyBorder="1" applyAlignment="1" applyProtection="1">
      <alignment vertical="top"/>
      <protection locked="0"/>
    </xf>
    <xf numFmtId="0" fontId="37" fillId="0" borderId="36" xfId="0" applyFont="1" applyBorder="1" applyAlignment="1" applyProtection="1">
      <alignment vertical="top"/>
      <protection locked="0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1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0" fillId="0" borderId="0" xfId="0" applyFont="1" applyBorder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 wrapText="1"/>
    </xf>
    <xf numFmtId="0" fontId="19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1" fillId="3" borderId="0" xfId="1" applyFont="1" applyFill="1" applyAlignment="1">
      <alignment vertical="center"/>
    </xf>
    <xf numFmtId="0" fontId="19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center" vertical="center" wrapText="1"/>
      <protection locked="0"/>
    </xf>
    <xf numFmtId="0" fontId="39" fillId="0" borderId="34" xfId="0" applyFont="1" applyBorder="1" applyAlignment="1" applyProtection="1">
      <alignment horizontal="left" wrapText="1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49" fontId="40" fillId="0" borderId="1" xfId="0" applyNumberFormat="1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9" fillId="0" borderId="34" xfId="0" applyFont="1" applyBorder="1" applyAlignment="1" applyProtection="1">
      <alignment horizontal="left"/>
      <protection locked="0"/>
    </xf>
    <xf numFmtId="0" fontId="40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5"/>
  <sheetViews>
    <sheetView showGridLines="0" tabSelected="1" workbookViewId="0">
      <pane ySplit="1" topLeftCell="A2" activePane="bottomLeft" state="frozen"/>
      <selection pane="bottomLeft" activeCell="AN8" sqref="AN8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spans="1:74" ht="36.950000000000003" customHeight="1">
      <c r="AR2" s="342"/>
      <c r="AS2" s="342"/>
      <c r="AT2" s="342"/>
      <c r="AU2" s="342"/>
      <c r="AV2" s="342"/>
      <c r="AW2" s="342"/>
      <c r="AX2" s="342"/>
      <c r="AY2" s="342"/>
      <c r="AZ2" s="342"/>
      <c r="BA2" s="342"/>
      <c r="BB2" s="342"/>
      <c r="BC2" s="342"/>
      <c r="BD2" s="342"/>
      <c r="BE2" s="342"/>
      <c r="BS2" s="24" t="s">
        <v>8</v>
      </c>
      <c r="BT2" s="24" t="s">
        <v>9</v>
      </c>
    </row>
    <row r="3" spans="1:74" ht="6.95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8</v>
      </c>
      <c r="BT3" s="24" t="s">
        <v>10</v>
      </c>
    </row>
    <row r="4" spans="1:74" ht="36.950000000000003" customHeight="1">
      <c r="B4" s="28"/>
      <c r="C4" s="29"/>
      <c r="D4" s="30" t="s">
        <v>11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12</v>
      </c>
      <c r="BE4" s="33" t="s">
        <v>13</v>
      </c>
      <c r="BS4" s="24" t="s">
        <v>14</v>
      </c>
    </row>
    <row r="5" spans="1:74" ht="14.45" customHeight="1">
      <c r="B5" s="28"/>
      <c r="C5" s="29"/>
      <c r="D5" s="34" t="s">
        <v>15</v>
      </c>
      <c r="E5" s="29"/>
      <c r="F5" s="29"/>
      <c r="G5" s="29"/>
      <c r="H5" s="29"/>
      <c r="I5" s="29"/>
      <c r="J5" s="29"/>
      <c r="K5" s="369" t="s">
        <v>16</v>
      </c>
      <c r="L5" s="370"/>
      <c r="M5" s="370"/>
      <c r="N5" s="370"/>
      <c r="O5" s="370"/>
      <c r="P5" s="370"/>
      <c r="Q5" s="370"/>
      <c r="R5" s="370"/>
      <c r="S5" s="370"/>
      <c r="T5" s="370"/>
      <c r="U5" s="370"/>
      <c r="V5" s="370"/>
      <c r="W5" s="370"/>
      <c r="X5" s="370"/>
      <c r="Y5" s="370"/>
      <c r="Z5" s="370"/>
      <c r="AA5" s="370"/>
      <c r="AB5" s="370"/>
      <c r="AC5" s="370"/>
      <c r="AD5" s="370"/>
      <c r="AE5" s="370"/>
      <c r="AF5" s="370"/>
      <c r="AG5" s="370"/>
      <c r="AH5" s="370"/>
      <c r="AI5" s="370"/>
      <c r="AJ5" s="370"/>
      <c r="AK5" s="370"/>
      <c r="AL5" s="370"/>
      <c r="AM5" s="370"/>
      <c r="AN5" s="370"/>
      <c r="AO5" s="370"/>
      <c r="AP5" s="29"/>
      <c r="AQ5" s="31"/>
      <c r="BE5" s="367" t="s">
        <v>17</v>
      </c>
      <c r="BS5" s="24" t="s">
        <v>8</v>
      </c>
    </row>
    <row r="6" spans="1:74" ht="36.950000000000003" customHeight="1">
      <c r="B6" s="28"/>
      <c r="C6" s="29"/>
      <c r="D6" s="36" t="s">
        <v>18</v>
      </c>
      <c r="E6" s="29"/>
      <c r="F6" s="29"/>
      <c r="G6" s="29"/>
      <c r="H6" s="29"/>
      <c r="I6" s="29"/>
      <c r="J6" s="29"/>
      <c r="K6" s="371" t="s">
        <v>19</v>
      </c>
      <c r="L6" s="370"/>
      <c r="M6" s="370"/>
      <c r="N6" s="370"/>
      <c r="O6" s="370"/>
      <c r="P6" s="370"/>
      <c r="Q6" s="370"/>
      <c r="R6" s="370"/>
      <c r="S6" s="370"/>
      <c r="T6" s="370"/>
      <c r="U6" s="370"/>
      <c r="V6" s="370"/>
      <c r="W6" s="370"/>
      <c r="X6" s="370"/>
      <c r="Y6" s="370"/>
      <c r="Z6" s="370"/>
      <c r="AA6" s="370"/>
      <c r="AB6" s="370"/>
      <c r="AC6" s="370"/>
      <c r="AD6" s="370"/>
      <c r="AE6" s="370"/>
      <c r="AF6" s="370"/>
      <c r="AG6" s="370"/>
      <c r="AH6" s="370"/>
      <c r="AI6" s="370"/>
      <c r="AJ6" s="370"/>
      <c r="AK6" s="370"/>
      <c r="AL6" s="370"/>
      <c r="AM6" s="370"/>
      <c r="AN6" s="370"/>
      <c r="AO6" s="370"/>
      <c r="AP6" s="29"/>
      <c r="AQ6" s="31"/>
      <c r="BE6" s="368"/>
      <c r="BS6" s="24" t="s">
        <v>20</v>
      </c>
    </row>
    <row r="7" spans="1:74" ht="14.45" customHeight="1">
      <c r="B7" s="28"/>
      <c r="C7" s="29"/>
      <c r="D7" s="37" t="s">
        <v>21</v>
      </c>
      <c r="E7" s="29"/>
      <c r="F7" s="29"/>
      <c r="G7" s="29"/>
      <c r="H7" s="29"/>
      <c r="I7" s="29"/>
      <c r="J7" s="29"/>
      <c r="K7" s="35" t="s">
        <v>22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7" t="s">
        <v>23</v>
      </c>
      <c r="AL7" s="29"/>
      <c r="AM7" s="29"/>
      <c r="AN7" s="35" t="s">
        <v>22</v>
      </c>
      <c r="AO7" s="29"/>
      <c r="AP7" s="29"/>
      <c r="AQ7" s="31"/>
      <c r="BE7" s="368"/>
      <c r="BS7" s="24" t="s">
        <v>24</v>
      </c>
    </row>
    <row r="8" spans="1:74" ht="14.45" customHeight="1">
      <c r="B8" s="28"/>
      <c r="C8" s="29"/>
      <c r="D8" s="37" t="s">
        <v>25</v>
      </c>
      <c r="E8" s="29"/>
      <c r="F8" s="29"/>
      <c r="G8" s="29"/>
      <c r="H8" s="29"/>
      <c r="I8" s="29"/>
      <c r="J8" s="29"/>
      <c r="K8" s="35" t="s">
        <v>26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7" t="s">
        <v>27</v>
      </c>
      <c r="AL8" s="29"/>
      <c r="AM8" s="29"/>
      <c r="AN8" s="38"/>
      <c r="AO8" s="29"/>
      <c r="AP8" s="29"/>
      <c r="AQ8" s="31"/>
      <c r="BE8" s="368"/>
      <c r="BS8" s="24" t="s">
        <v>28</v>
      </c>
    </row>
    <row r="9" spans="1:74" ht="14.45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68"/>
      <c r="BS9" s="24" t="s">
        <v>29</v>
      </c>
    </row>
    <row r="10" spans="1:74" ht="14.45" customHeight="1">
      <c r="B10" s="28"/>
      <c r="C10" s="29"/>
      <c r="D10" s="37" t="s">
        <v>30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7" t="s">
        <v>31</v>
      </c>
      <c r="AL10" s="29"/>
      <c r="AM10" s="29"/>
      <c r="AN10" s="35" t="s">
        <v>22</v>
      </c>
      <c r="AO10" s="29"/>
      <c r="AP10" s="29"/>
      <c r="AQ10" s="31"/>
      <c r="BE10" s="368"/>
      <c r="BS10" s="24" t="s">
        <v>20</v>
      </c>
    </row>
    <row r="11" spans="1:74" ht="18.399999999999999" customHeight="1">
      <c r="B11" s="28"/>
      <c r="C11" s="29"/>
      <c r="D11" s="29"/>
      <c r="E11" s="35" t="s">
        <v>32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7" t="s">
        <v>33</v>
      </c>
      <c r="AL11" s="29"/>
      <c r="AM11" s="29"/>
      <c r="AN11" s="35" t="s">
        <v>22</v>
      </c>
      <c r="AO11" s="29"/>
      <c r="AP11" s="29"/>
      <c r="AQ11" s="31"/>
      <c r="BE11" s="368"/>
      <c r="BS11" s="24" t="s">
        <v>20</v>
      </c>
    </row>
    <row r="12" spans="1:74" ht="6.95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68"/>
      <c r="BS12" s="24" t="s">
        <v>20</v>
      </c>
    </row>
    <row r="13" spans="1:74" ht="14.45" customHeight="1">
      <c r="B13" s="28"/>
      <c r="C13" s="29"/>
      <c r="D13" s="37" t="s">
        <v>34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7" t="s">
        <v>31</v>
      </c>
      <c r="AL13" s="29"/>
      <c r="AM13" s="29"/>
      <c r="AN13" s="39" t="s">
        <v>35</v>
      </c>
      <c r="AO13" s="29"/>
      <c r="AP13" s="29"/>
      <c r="AQ13" s="31"/>
      <c r="BE13" s="368"/>
      <c r="BS13" s="24" t="s">
        <v>20</v>
      </c>
    </row>
    <row r="14" spans="1:74" ht="15">
      <c r="B14" s="28"/>
      <c r="C14" s="29"/>
      <c r="D14" s="29"/>
      <c r="E14" s="372" t="s">
        <v>35</v>
      </c>
      <c r="F14" s="373"/>
      <c r="G14" s="373"/>
      <c r="H14" s="373"/>
      <c r="I14" s="373"/>
      <c r="J14" s="373"/>
      <c r="K14" s="373"/>
      <c r="L14" s="373"/>
      <c r="M14" s="373"/>
      <c r="N14" s="373"/>
      <c r="O14" s="373"/>
      <c r="P14" s="373"/>
      <c r="Q14" s="373"/>
      <c r="R14" s="373"/>
      <c r="S14" s="373"/>
      <c r="T14" s="373"/>
      <c r="U14" s="373"/>
      <c r="V14" s="373"/>
      <c r="W14" s="373"/>
      <c r="X14" s="373"/>
      <c r="Y14" s="373"/>
      <c r="Z14" s="373"/>
      <c r="AA14" s="373"/>
      <c r="AB14" s="373"/>
      <c r="AC14" s="373"/>
      <c r="AD14" s="373"/>
      <c r="AE14" s="373"/>
      <c r="AF14" s="373"/>
      <c r="AG14" s="373"/>
      <c r="AH14" s="373"/>
      <c r="AI14" s="373"/>
      <c r="AJ14" s="373"/>
      <c r="AK14" s="37" t="s">
        <v>33</v>
      </c>
      <c r="AL14" s="29"/>
      <c r="AM14" s="29"/>
      <c r="AN14" s="39" t="s">
        <v>35</v>
      </c>
      <c r="AO14" s="29"/>
      <c r="AP14" s="29"/>
      <c r="AQ14" s="31"/>
      <c r="BE14" s="368"/>
      <c r="BS14" s="24" t="s">
        <v>20</v>
      </c>
    </row>
    <row r="15" spans="1:74" ht="6.95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68"/>
      <c r="BS15" s="24" t="s">
        <v>6</v>
      </c>
    </row>
    <row r="16" spans="1:74" ht="14.45" customHeight="1">
      <c r="B16" s="28"/>
      <c r="C16" s="29"/>
      <c r="D16" s="37" t="s">
        <v>36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7" t="s">
        <v>31</v>
      </c>
      <c r="AL16" s="29"/>
      <c r="AM16" s="29"/>
      <c r="AN16" s="35" t="s">
        <v>22</v>
      </c>
      <c r="AO16" s="29"/>
      <c r="AP16" s="29"/>
      <c r="AQ16" s="31"/>
      <c r="BE16" s="368"/>
      <c r="BS16" s="24" t="s">
        <v>6</v>
      </c>
    </row>
    <row r="17" spans="2:71" ht="18.399999999999999" customHeight="1">
      <c r="B17" s="28"/>
      <c r="C17" s="29"/>
      <c r="D17" s="29"/>
      <c r="E17" s="35" t="s">
        <v>26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7" t="s">
        <v>33</v>
      </c>
      <c r="AL17" s="29"/>
      <c r="AM17" s="29"/>
      <c r="AN17" s="35" t="s">
        <v>22</v>
      </c>
      <c r="AO17" s="29"/>
      <c r="AP17" s="29"/>
      <c r="AQ17" s="31"/>
      <c r="BE17" s="368"/>
      <c r="BS17" s="24" t="s">
        <v>37</v>
      </c>
    </row>
    <row r="18" spans="2:71" ht="6.95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68"/>
      <c r="BS18" s="24" t="s">
        <v>8</v>
      </c>
    </row>
    <row r="19" spans="2:71" ht="14.45" customHeight="1">
      <c r="B19" s="28"/>
      <c r="C19" s="29"/>
      <c r="D19" s="37" t="s">
        <v>38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68"/>
      <c r="BS19" s="24" t="s">
        <v>8</v>
      </c>
    </row>
    <row r="20" spans="2:71" ht="16.5" customHeight="1">
      <c r="B20" s="28"/>
      <c r="C20" s="29"/>
      <c r="D20" s="29"/>
      <c r="E20" s="374" t="s">
        <v>22</v>
      </c>
      <c r="F20" s="374"/>
      <c r="G20" s="374"/>
      <c r="H20" s="374"/>
      <c r="I20" s="374"/>
      <c r="J20" s="374"/>
      <c r="K20" s="374"/>
      <c r="L20" s="374"/>
      <c r="M20" s="374"/>
      <c r="N20" s="374"/>
      <c r="O20" s="374"/>
      <c r="P20" s="374"/>
      <c r="Q20" s="374"/>
      <c r="R20" s="374"/>
      <c r="S20" s="374"/>
      <c r="T20" s="374"/>
      <c r="U20" s="374"/>
      <c r="V20" s="374"/>
      <c r="W20" s="374"/>
      <c r="X20" s="374"/>
      <c r="Y20" s="374"/>
      <c r="Z20" s="374"/>
      <c r="AA20" s="374"/>
      <c r="AB20" s="374"/>
      <c r="AC20" s="374"/>
      <c r="AD20" s="374"/>
      <c r="AE20" s="374"/>
      <c r="AF20" s="374"/>
      <c r="AG20" s="374"/>
      <c r="AH20" s="374"/>
      <c r="AI20" s="374"/>
      <c r="AJ20" s="374"/>
      <c r="AK20" s="374"/>
      <c r="AL20" s="374"/>
      <c r="AM20" s="374"/>
      <c r="AN20" s="374"/>
      <c r="AO20" s="29"/>
      <c r="AP20" s="29"/>
      <c r="AQ20" s="31"/>
      <c r="BE20" s="368"/>
      <c r="BS20" s="24" t="s">
        <v>37</v>
      </c>
    </row>
    <row r="21" spans="2:71" ht="6.95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68"/>
    </row>
    <row r="22" spans="2:71" ht="6.95" customHeight="1">
      <c r="B22" s="28"/>
      <c r="C22" s="29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29"/>
      <c r="AQ22" s="31"/>
      <c r="BE22" s="368"/>
    </row>
    <row r="23" spans="2:71" s="1" customFormat="1" ht="25.9" customHeight="1">
      <c r="B23" s="41"/>
      <c r="C23" s="42"/>
      <c r="D23" s="43" t="s">
        <v>39</v>
      </c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375">
        <f>ROUND(AG51,2)</f>
        <v>0</v>
      </c>
      <c r="AL23" s="376"/>
      <c r="AM23" s="376"/>
      <c r="AN23" s="376"/>
      <c r="AO23" s="376"/>
      <c r="AP23" s="42"/>
      <c r="AQ23" s="45"/>
      <c r="BE23" s="368"/>
    </row>
    <row r="24" spans="2:71" s="1" customFormat="1" ht="6.95" customHeight="1"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5"/>
      <c r="BE24" s="368"/>
    </row>
    <row r="25" spans="2:71" s="1" customFormat="1">
      <c r="B25" s="41"/>
      <c r="C25" s="42"/>
      <c r="D25" s="42"/>
      <c r="E25" s="42"/>
      <c r="F25" s="42"/>
      <c r="G25" s="42"/>
      <c r="H25" s="42"/>
      <c r="I25" s="42"/>
      <c r="J25" s="42"/>
      <c r="K25" s="42"/>
      <c r="L25" s="377" t="s">
        <v>40</v>
      </c>
      <c r="M25" s="377"/>
      <c r="N25" s="377"/>
      <c r="O25" s="377"/>
      <c r="P25" s="42"/>
      <c r="Q25" s="42"/>
      <c r="R25" s="42"/>
      <c r="S25" s="42"/>
      <c r="T25" s="42"/>
      <c r="U25" s="42"/>
      <c r="V25" s="42"/>
      <c r="W25" s="377" t="s">
        <v>41</v>
      </c>
      <c r="X25" s="377"/>
      <c r="Y25" s="377"/>
      <c r="Z25" s="377"/>
      <c r="AA25" s="377"/>
      <c r="AB25" s="377"/>
      <c r="AC25" s="377"/>
      <c r="AD25" s="377"/>
      <c r="AE25" s="377"/>
      <c r="AF25" s="42"/>
      <c r="AG25" s="42"/>
      <c r="AH25" s="42"/>
      <c r="AI25" s="42"/>
      <c r="AJ25" s="42"/>
      <c r="AK25" s="377" t="s">
        <v>42</v>
      </c>
      <c r="AL25" s="377"/>
      <c r="AM25" s="377"/>
      <c r="AN25" s="377"/>
      <c r="AO25" s="377"/>
      <c r="AP25" s="42"/>
      <c r="AQ25" s="45"/>
      <c r="BE25" s="368"/>
    </row>
    <row r="26" spans="2:71" s="2" customFormat="1" ht="14.45" customHeight="1">
      <c r="B26" s="47"/>
      <c r="C26" s="48"/>
      <c r="D26" s="49" t="s">
        <v>43</v>
      </c>
      <c r="E26" s="48"/>
      <c r="F26" s="49" t="s">
        <v>44</v>
      </c>
      <c r="G26" s="48"/>
      <c r="H26" s="48"/>
      <c r="I26" s="48"/>
      <c r="J26" s="48"/>
      <c r="K26" s="48"/>
      <c r="L26" s="360">
        <v>0.21</v>
      </c>
      <c r="M26" s="361"/>
      <c r="N26" s="361"/>
      <c r="O26" s="361"/>
      <c r="P26" s="48"/>
      <c r="Q26" s="48"/>
      <c r="R26" s="48"/>
      <c r="S26" s="48"/>
      <c r="T26" s="48"/>
      <c r="U26" s="48"/>
      <c r="V26" s="48"/>
      <c r="W26" s="362">
        <f>ROUND(AZ51,2)</f>
        <v>0</v>
      </c>
      <c r="X26" s="361"/>
      <c r="Y26" s="361"/>
      <c r="Z26" s="361"/>
      <c r="AA26" s="361"/>
      <c r="AB26" s="361"/>
      <c r="AC26" s="361"/>
      <c r="AD26" s="361"/>
      <c r="AE26" s="361"/>
      <c r="AF26" s="48"/>
      <c r="AG26" s="48"/>
      <c r="AH26" s="48"/>
      <c r="AI26" s="48"/>
      <c r="AJ26" s="48"/>
      <c r="AK26" s="362">
        <f>ROUND(AV51,2)</f>
        <v>0</v>
      </c>
      <c r="AL26" s="361"/>
      <c r="AM26" s="361"/>
      <c r="AN26" s="361"/>
      <c r="AO26" s="361"/>
      <c r="AP26" s="48"/>
      <c r="AQ26" s="50"/>
      <c r="BE26" s="368"/>
    </row>
    <row r="27" spans="2:71" s="2" customFormat="1" ht="14.45" customHeight="1">
      <c r="B27" s="47"/>
      <c r="C27" s="48"/>
      <c r="D27" s="48"/>
      <c r="E27" s="48"/>
      <c r="F27" s="49" t="s">
        <v>45</v>
      </c>
      <c r="G27" s="48"/>
      <c r="H27" s="48"/>
      <c r="I27" s="48"/>
      <c r="J27" s="48"/>
      <c r="K27" s="48"/>
      <c r="L27" s="360">
        <v>0.15</v>
      </c>
      <c r="M27" s="361"/>
      <c r="N27" s="361"/>
      <c r="O27" s="361"/>
      <c r="P27" s="48"/>
      <c r="Q27" s="48"/>
      <c r="R27" s="48"/>
      <c r="S27" s="48"/>
      <c r="T27" s="48"/>
      <c r="U27" s="48"/>
      <c r="V27" s="48"/>
      <c r="W27" s="362">
        <f>ROUND(BA51,2)</f>
        <v>0</v>
      </c>
      <c r="X27" s="361"/>
      <c r="Y27" s="361"/>
      <c r="Z27" s="361"/>
      <c r="AA27" s="361"/>
      <c r="AB27" s="361"/>
      <c r="AC27" s="361"/>
      <c r="AD27" s="361"/>
      <c r="AE27" s="361"/>
      <c r="AF27" s="48"/>
      <c r="AG27" s="48"/>
      <c r="AH27" s="48"/>
      <c r="AI27" s="48"/>
      <c r="AJ27" s="48"/>
      <c r="AK27" s="362">
        <f>ROUND(AW51,2)</f>
        <v>0</v>
      </c>
      <c r="AL27" s="361"/>
      <c r="AM27" s="361"/>
      <c r="AN27" s="361"/>
      <c r="AO27" s="361"/>
      <c r="AP27" s="48"/>
      <c r="AQ27" s="50"/>
      <c r="BE27" s="368"/>
    </row>
    <row r="28" spans="2:71" s="2" customFormat="1" ht="14.45" hidden="1" customHeight="1">
      <c r="B28" s="47"/>
      <c r="C28" s="48"/>
      <c r="D28" s="48"/>
      <c r="E28" s="48"/>
      <c r="F28" s="49" t="s">
        <v>46</v>
      </c>
      <c r="G28" s="48"/>
      <c r="H28" s="48"/>
      <c r="I28" s="48"/>
      <c r="J28" s="48"/>
      <c r="K28" s="48"/>
      <c r="L28" s="360">
        <v>0.21</v>
      </c>
      <c r="M28" s="361"/>
      <c r="N28" s="361"/>
      <c r="O28" s="361"/>
      <c r="P28" s="48"/>
      <c r="Q28" s="48"/>
      <c r="R28" s="48"/>
      <c r="S28" s="48"/>
      <c r="T28" s="48"/>
      <c r="U28" s="48"/>
      <c r="V28" s="48"/>
      <c r="W28" s="362">
        <f>ROUND(BB51,2)</f>
        <v>0</v>
      </c>
      <c r="X28" s="361"/>
      <c r="Y28" s="361"/>
      <c r="Z28" s="361"/>
      <c r="AA28" s="361"/>
      <c r="AB28" s="361"/>
      <c r="AC28" s="361"/>
      <c r="AD28" s="361"/>
      <c r="AE28" s="361"/>
      <c r="AF28" s="48"/>
      <c r="AG28" s="48"/>
      <c r="AH28" s="48"/>
      <c r="AI28" s="48"/>
      <c r="AJ28" s="48"/>
      <c r="AK28" s="362">
        <v>0</v>
      </c>
      <c r="AL28" s="361"/>
      <c r="AM28" s="361"/>
      <c r="AN28" s="361"/>
      <c r="AO28" s="361"/>
      <c r="AP28" s="48"/>
      <c r="AQ28" s="50"/>
      <c r="BE28" s="368"/>
    </row>
    <row r="29" spans="2:71" s="2" customFormat="1" ht="14.45" hidden="1" customHeight="1">
      <c r="B29" s="47"/>
      <c r="C29" s="48"/>
      <c r="D29" s="48"/>
      <c r="E29" s="48"/>
      <c r="F29" s="49" t="s">
        <v>47</v>
      </c>
      <c r="G29" s="48"/>
      <c r="H29" s="48"/>
      <c r="I29" s="48"/>
      <c r="J29" s="48"/>
      <c r="K29" s="48"/>
      <c r="L29" s="360">
        <v>0.15</v>
      </c>
      <c r="M29" s="361"/>
      <c r="N29" s="361"/>
      <c r="O29" s="361"/>
      <c r="P29" s="48"/>
      <c r="Q29" s="48"/>
      <c r="R29" s="48"/>
      <c r="S29" s="48"/>
      <c r="T29" s="48"/>
      <c r="U29" s="48"/>
      <c r="V29" s="48"/>
      <c r="W29" s="362">
        <f>ROUND(BC51,2)</f>
        <v>0</v>
      </c>
      <c r="X29" s="361"/>
      <c r="Y29" s="361"/>
      <c r="Z29" s="361"/>
      <c r="AA29" s="361"/>
      <c r="AB29" s="361"/>
      <c r="AC29" s="361"/>
      <c r="AD29" s="361"/>
      <c r="AE29" s="361"/>
      <c r="AF29" s="48"/>
      <c r="AG29" s="48"/>
      <c r="AH29" s="48"/>
      <c r="AI29" s="48"/>
      <c r="AJ29" s="48"/>
      <c r="AK29" s="362">
        <v>0</v>
      </c>
      <c r="AL29" s="361"/>
      <c r="AM29" s="361"/>
      <c r="AN29" s="361"/>
      <c r="AO29" s="361"/>
      <c r="AP29" s="48"/>
      <c r="AQ29" s="50"/>
      <c r="BE29" s="368"/>
    </row>
    <row r="30" spans="2:71" s="2" customFormat="1" ht="14.45" hidden="1" customHeight="1">
      <c r="B30" s="47"/>
      <c r="C30" s="48"/>
      <c r="D30" s="48"/>
      <c r="E30" s="48"/>
      <c r="F30" s="49" t="s">
        <v>48</v>
      </c>
      <c r="G30" s="48"/>
      <c r="H30" s="48"/>
      <c r="I30" s="48"/>
      <c r="J30" s="48"/>
      <c r="K30" s="48"/>
      <c r="L30" s="360">
        <v>0</v>
      </c>
      <c r="M30" s="361"/>
      <c r="N30" s="361"/>
      <c r="O30" s="361"/>
      <c r="P30" s="48"/>
      <c r="Q30" s="48"/>
      <c r="R30" s="48"/>
      <c r="S30" s="48"/>
      <c r="T30" s="48"/>
      <c r="U30" s="48"/>
      <c r="V30" s="48"/>
      <c r="W30" s="362">
        <f>ROUND(BD51,2)</f>
        <v>0</v>
      </c>
      <c r="X30" s="361"/>
      <c r="Y30" s="361"/>
      <c r="Z30" s="361"/>
      <c r="AA30" s="361"/>
      <c r="AB30" s="361"/>
      <c r="AC30" s="361"/>
      <c r="AD30" s="361"/>
      <c r="AE30" s="361"/>
      <c r="AF30" s="48"/>
      <c r="AG30" s="48"/>
      <c r="AH30" s="48"/>
      <c r="AI30" s="48"/>
      <c r="AJ30" s="48"/>
      <c r="AK30" s="362">
        <v>0</v>
      </c>
      <c r="AL30" s="361"/>
      <c r="AM30" s="361"/>
      <c r="AN30" s="361"/>
      <c r="AO30" s="361"/>
      <c r="AP30" s="48"/>
      <c r="AQ30" s="50"/>
      <c r="BE30" s="368"/>
    </row>
    <row r="31" spans="2:71" s="1" customFormat="1" ht="6.95" customHeight="1">
      <c r="B31" s="41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5"/>
      <c r="BE31" s="368"/>
    </row>
    <row r="32" spans="2:71" s="1" customFormat="1" ht="25.9" customHeight="1">
      <c r="B32" s="41"/>
      <c r="C32" s="51"/>
      <c r="D32" s="52" t="s">
        <v>49</v>
      </c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4" t="s">
        <v>50</v>
      </c>
      <c r="U32" s="53"/>
      <c r="V32" s="53"/>
      <c r="W32" s="53"/>
      <c r="X32" s="363" t="s">
        <v>51</v>
      </c>
      <c r="Y32" s="364"/>
      <c r="Z32" s="364"/>
      <c r="AA32" s="364"/>
      <c r="AB32" s="364"/>
      <c r="AC32" s="53"/>
      <c r="AD32" s="53"/>
      <c r="AE32" s="53"/>
      <c r="AF32" s="53"/>
      <c r="AG32" s="53"/>
      <c r="AH32" s="53"/>
      <c r="AI32" s="53"/>
      <c r="AJ32" s="53"/>
      <c r="AK32" s="365">
        <f>SUM(AK23:AK30)</f>
        <v>0</v>
      </c>
      <c r="AL32" s="364"/>
      <c r="AM32" s="364"/>
      <c r="AN32" s="364"/>
      <c r="AO32" s="366"/>
      <c r="AP32" s="51"/>
      <c r="AQ32" s="55"/>
      <c r="BE32" s="368"/>
    </row>
    <row r="33" spans="2:56" s="1" customFormat="1" ht="6.95" customHeight="1">
      <c r="B33" s="41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5"/>
    </row>
    <row r="34" spans="2:56" s="1" customFormat="1" ht="6.95" customHeight="1">
      <c r="B34" s="56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8"/>
    </row>
    <row r="38" spans="2:56" s="1" customFormat="1" ht="6.95" customHeight="1">
      <c r="B38" s="59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1"/>
    </row>
    <row r="39" spans="2:56" s="1" customFormat="1" ht="36.950000000000003" customHeight="1">
      <c r="B39" s="41"/>
      <c r="C39" s="62" t="s">
        <v>52</v>
      </c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  <c r="AM39" s="63"/>
      <c r="AN39" s="63"/>
      <c r="AO39" s="63"/>
      <c r="AP39" s="63"/>
      <c r="AQ39" s="63"/>
      <c r="AR39" s="61"/>
    </row>
    <row r="40" spans="2:56" s="1" customFormat="1" ht="6.95" customHeight="1">
      <c r="B40" s="41"/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1"/>
    </row>
    <row r="41" spans="2:56" s="3" customFormat="1" ht="14.45" customHeight="1">
      <c r="B41" s="64"/>
      <c r="C41" s="65" t="s">
        <v>15</v>
      </c>
      <c r="D41" s="66"/>
      <c r="E41" s="66"/>
      <c r="F41" s="66"/>
      <c r="G41" s="66"/>
      <c r="H41" s="66"/>
      <c r="I41" s="66"/>
      <c r="J41" s="66"/>
      <c r="K41" s="66"/>
      <c r="L41" s="66" t="str">
        <f>K5</f>
        <v>SVAB</v>
      </c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67"/>
    </row>
    <row r="42" spans="2:56" s="4" customFormat="1" ht="36.950000000000003" customHeight="1">
      <c r="B42" s="68"/>
      <c r="C42" s="69" t="s">
        <v>18</v>
      </c>
      <c r="D42" s="70"/>
      <c r="E42" s="70"/>
      <c r="F42" s="70"/>
      <c r="G42" s="70"/>
      <c r="H42" s="70"/>
      <c r="I42" s="70"/>
      <c r="J42" s="70"/>
      <c r="K42" s="70"/>
      <c r="L42" s="346" t="str">
        <f>K6</f>
        <v>Parkoviště v ulici Švabinského - vnitroblok Sokolov</v>
      </c>
      <c r="M42" s="347"/>
      <c r="N42" s="347"/>
      <c r="O42" s="347"/>
      <c r="P42" s="347"/>
      <c r="Q42" s="347"/>
      <c r="R42" s="347"/>
      <c r="S42" s="347"/>
      <c r="T42" s="347"/>
      <c r="U42" s="347"/>
      <c r="V42" s="347"/>
      <c r="W42" s="347"/>
      <c r="X42" s="347"/>
      <c r="Y42" s="347"/>
      <c r="Z42" s="347"/>
      <c r="AA42" s="347"/>
      <c r="AB42" s="347"/>
      <c r="AC42" s="347"/>
      <c r="AD42" s="347"/>
      <c r="AE42" s="347"/>
      <c r="AF42" s="347"/>
      <c r="AG42" s="347"/>
      <c r="AH42" s="347"/>
      <c r="AI42" s="347"/>
      <c r="AJ42" s="347"/>
      <c r="AK42" s="347"/>
      <c r="AL42" s="347"/>
      <c r="AM42" s="347"/>
      <c r="AN42" s="347"/>
      <c r="AO42" s="347"/>
      <c r="AP42" s="70"/>
      <c r="AQ42" s="70"/>
      <c r="AR42" s="71"/>
    </row>
    <row r="43" spans="2:56" s="1" customFormat="1" ht="6.95" customHeight="1">
      <c r="B43" s="41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1"/>
    </row>
    <row r="44" spans="2:56" s="1" customFormat="1" ht="15">
      <c r="B44" s="41"/>
      <c r="C44" s="65" t="s">
        <v>25</v>
      </c>
      <c r="D44" s="63"/>
      <c r="E44" s="63"/>
      <c r="F44" s="63"/>
      <c r="G44" s="63"/>
      <c r="H44" s="63"/>
      <c r="I44" s="63"/>
      <c r="J44" s="63"/>
      <c r="K44" s="63"/>
      <c r="L44" s="72" t="str">
        <f>IF(K8="","",K8)</f>
        <v xml:space="preserve"> 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5" t="s">
        <v>27</v>
      </c>
      <c r="AJ44" s="63"/>
      <c r="AK44" s="63"/>
      <c r="AL44" s="63"/>
      <c r="AM44" s="348" t="str">
        <f>IF(AN8= "","",AN8)</f>
        <v/>
      </c>
      <c r="AN44" s="348"/>
      <c r="AO44" s="63"/>
      <c r="AP44" s="63"/>
      <c r="AQ44" s="63"/>
      <c r="AR44" s="61"/>
    </row>
    <row r="45" spans="2:56" s="1" customFormat="1" ht="6.95" customHeight="1">
      <c r="B45" s="41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1"/>
    </row>
    <row r="46" spans="2:56" s="1" customFormat="1" ht="15">
      <c r="B46" s="41"/>
      <c r="C46" s="65" t="s">
        <v>30</v>
      </c>
      <c r="D46" s="63"/>
      <c r="E46" s="63"/>
      <c r="F46" s="63"/>
      <c r="G46" s="63"/>
      <c r="H46" s="63"/>
      <c r="I46" s="63"/>
      <c r="J46" s="63"/>
      <c r="K46" s="63"/>
      <c r="L46" s="66" t="str">
        <f>IF(E11= "","",E11)</f>
        <v>Město Sokolov</v>
      </c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5" t="s">
        <v>36</v>
      </c>
      <c r="AJ46" s="63"/>
      <c r="AK46" s="63"/>
      <c r="AL46" s="63"/>
      <c r="AM46" s="349" t="str">
        <f>IF(E17="","",E17)</f>
        <v xml:space="preserve"> </v>
      </c>
      <c r="AN46" s="349"/>
      <c r="AO46" s="349"/>
      <c r="AP46" s="349"/>
      <c r="AQ46" s="63"/>
      <c r="AR46" s="61"/>
      <c r="AS46" s="350" t="s">
        <v>53</v>
      </c>
      <c r="AT46" s="351"/>
      <c r="AU46" s="74"/>
      <c r="AV46" s="74"/>
      <c r="AW46" s="74"/>
      <c r="AX46" s="74"/>
      <c r="AY46" s="74"/>
      <c r="AZ46" s="74"/>
      <c r="BA46" s="74"/>
      <c r="BB46" s="74"/>
      <c r="BC46" s="74"/>
      <c r="BD46" s="75"/>
    </row>
    <row r="47" spans="2:56" s="1" customFormat="1" ht="15">
      <c r="B47" s="41"/>
      <c r="C47" s="65" t="s">
        <v>34</v>
      </c>
      <c r="D47" s="63"/>
      <c r="E47" s="63"/>
      <c r="F47" s="63"/>
      <c r="G47" s="63"/>
      <c r="H47" s="63"/>
      <c r="I47" s="63"/>
      <c r="J47" s="63"/>
      <c r="K47" s="63"/>
      <c r="L47" s="66" t="str">
        <f>IF(E14= "Vyplň údaj","",E14)</f>
        <v/>
      </c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  <c r="AN47" s="63"/>
      <c r="AO47" s="63"/>
      <c r="AP47" s="63"/>
      <c r="AQ47" s="63"/>
      <c r="AR47" s="61"/>
      <c r="AS47" s="352"/>
      <c r="AT47" s="353"/>
      <c r="AU47" s="76"/>
      <c r="AV47" s="76"/>
      <c r="AW47" s="76"/>
      <c r="AX47" s="76"/>
      <c r="AY47" s="76"/>
      <c r="AZ47" s="76"/>
      <c r="BA47" s="76"/>
      <c r="BB47" s="76"/>
      <c r="BC47" s="76"/>
      <c r="BD47" s="77"/>
    </row>
    <row r="48" spans="2:56" s="1" customFormat="1" ht="10.9" customHeight="1">
      <c r="B48" s="41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  <c r="AM48" s="63"/>
      <c r="AN48" s="63"/>
      <c r="AO48" s="63"/>
      <c r="AP48" s="63"/>
      <c r="AQ48" s="63"/>
      <c r="AR48" s="61"/>
      <c r="AS48" s="354"/>
      <c r="AT48" s="355"/>
      <c r="AU48" s="42"/>
      <c r="AV48" s="42"/>
      <c r="AW48" s="42"/>
      <c r="AX48" s="42"/>
      <c r="AY48" s="42"/>
      <c r="AZ48" s="42"/>
      <c r="BA48" s="42"/>
      <c r="BB48" s="42"/>
      <c r="BC48" s="42"/>
      <c r="BD48" s="78"/>
    </row>
    <row r="49" spans="1:91" s="1" customFormat="1" ht="29.25" customHeight="1">
      <c r="B49" s="41"/>
      <c r="C49" s="356" t="s">
        <v>54</v>
      </c>
      <c r="D49" s="357"/>
      <c r="E49" s="357"/>
      <c r="F49" s="357"/>
      <c r="G49" s="357"/>
      <c r="H49" s="79"/>
      <c r="I49" s="358" t="s">
        <v>55</v>
      </c>
      <c r="J49" s="357"/>
      <c r="K49" s="357"/>
      <c r="L49" s="357"/>
      <c r="M49" s="357"/>
      <c r="N49" s="357"/>
      <c r="O49" s="357"/>
      <c r="P49" s="357"/>
      <c r="Q49" s="357"/>
      <c r="R49" s="357"/>
      <c r="S49" s="357"/>
      <c r="T49" s="357"/>
      <c r="U49" s="357"/>
      <c r="V49" s="357"/>
      <c r="W49" s="357"/>
      <c r="X49" s="357"/>
      <c r="Y49" s="357"/>
      <c r="Z49" s="357"/>
      <c r="AA49" s="357"/>
      <c r="AB49" s="357"/>
      <c r="AC49" s="357"/>
      <c r="AD49" s="357"/>
      <c r="AE49" s="357"/>
      <c r="AF49" s="357"/>
      <c r="AG49" s="359" t="s">
        <v>56</v>
      </c>
      <c r="AH49" s="357"/>
      <c r="AI49" s="357"/>
      <c r="AJ49" s="357"/>
      <c r="AK49" s="357"/>
      <c r="AL49" s="357"/>
      <c r="AM49" s="357"/>
      <c r="AN49" s="358" t="s">
        <v>57</v>
      </c>
      <c r="AO49" s="357"/>
      <c r="AP49" s="357"/>
      <c r="AQ49" s="80" t="s">
        <v>58</v>
      </c>
      <c r="AR49" s="61"/>
      <c r="AS49" s="81" t="s">
        <v>59</v>
      </c>
      <c r="AT49" s="82" t="s">
        <v>60</v>
      </c>
      <c r="AU49" s="82" t="s">
        <v>61</v>
      </c>
      <c r="AV49" s="82" t="s">
        <v>62</v>
      </c>
      <c r="AW49" s="82" t="s">
        <v>63</v>
      </c>
      <c r="AX49" s="82" t="s">
        <v>64</v>
      </c>
      <c r="AY49" s="82" t="s">
        <v>65</v>
      </c>
      <c r="AZ49" s="82" t="s">
        <v>66</v>
      </c>
      <c r="BA49" s="82" t="s">
        <v>67</v>
      </c>
      <c r="BB49" s="82" t="s">
        <v>68</v>
      </c>
      <c r="BC49" s="82" t="s">
        <v>69</v>
      </c>
      <c r="BD49" s="83" t="s">
        <v>70</v>
      </c>
    </row>
    <row r="50" spans="1:91" s="1" customFormat="1" ht="10.9" customHeight="1">
      <c r="B50" s="41"/>
      <c r="C50" s="63"/>
      <c r="D50" s="63"/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  <c r="AN50" s="63"/>
      <c r="AO50" s="63"/>
      <c r="AP50" s="63"/>
      <c r="AQ50" s="63"/>
      <c r="AR50" s="61"/>
      <c r="AS50" s="84"/>
      <c r="AT50" s="85"/>
      <c r="AU50" s="85"/>
      <c r="AV50" s="85"/>
      <c r="AW50" s="85"/>
      <c r="AX50" s="85"/>
      <c r="AY50" s="85"/>
      <c r="AZ50" s="85"/>
      <c r="BA50" s="85"/>
      <c r="BB50" s="85"/>
      <c r="BC50" s="85"/>
      <c r="BD50" s="86"/>
    </row>
    <row r="51" spans="1:91" s="4" customFormat="1" ht="32.450000000000003" customHeight="1">
      <c r="B51" s="68"/>
      <c r="C51" s="87" t="s">
        <v>71</v>
      </c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8"/>
      <c r="AF51" s="88"/>
      <c r="AG51" s="340">
        <f>ROUND(SUM(AG52:AG53),2)</f>
        <v>0</v>
      </c>
      <c r="AH51" s="340"/>
      <c r="AI51" s="340"/>
      <c r="AJ51" s="340"/>
      <c r="AK51" s="340"/>
      <c r="AL51" s="340"/>
      <c r="AM51" s="340"/>
      <c r="AN51" s="341">
        <f>SUM(AG51,AT51)</f>
        <v>0</v>
      </c>
      <c r="AO51" s="341"/>
      <c r="AP51" s="341"/>
      <c r="AQ51" s="89" t="s">
        <v>22</v>
      </c>
      <c r="AR51" s="71"/>
      <c r="AS51" s="90">
        <f>ROUND(SUM(AS52:AS53),2)</f>
        <v>0</v>
      </c>
      <c r="AT51" s="91">
        <f>ROUND(SUM(AV51:AW51),2)</f>
        <v>0</v>
      </c>
      <c r="AU51" s="92">
        <f>ROUND(SUM(AU52:AU53),5)</f>
        <v>0</v>
      </c>
      <c r="AV51" s="91">
        <f>ROUND(AZ51*L26,2)</f>
        <v>0</v>
      </c>
      <c r="AW51" s="91">
        <f>ROUND(BA51*L27,2)</f>
        <v>0</v>
      </c>
      <c r="AX51" s="91">
        <f>ROUND(BB51*L26,2)</f>
        <v>0</v>
      </c>
      <c r="AY51" s="91">
        <f>ROUND(BC51*L27,2)</f>
        <v>0</v>
      </c>
      <c r="AZ51" s="91">
        <f>ROUND(SUM(AZ52:AZ53),2)</f>
        <v>0</v>
      </c>
      <c r="BA51" s="91">
        <f>ROUND(SUM(BA52:BA53),2)</f>
        <v>0</v>
      </c>
      <c r="BB51" s="91">
        <f>ROUND(SUM(BB52:BB53),2)</f>
        <v>0</v>
      </c>
      <c r="BC51" s="91">
        <f>ROUND(SUM(BC52:BC53),2)</f>
        <v>0</v>
      </c>
      <c r="BD51" s="93">
        <f>ROUND(SUM(BD52:BD53),2)</f>
        <v>0</v>
      </c>
      <c r="BS51" s="94" t="s">
        <v>72</v>
      </c>
      <c r="BT51" s="94" t="s">
        <v>73</v>
      </c>
      <c r="BU51" s="95" t="s">
        <v>74</v>
      </c>
      <c r="BV51" s="94" t="s">
        <v>75</v>
      </c>
      <c r="BW51" s="94" t="s">
        <v>7</v>
      </c>
      <c r="BX51" s="94" t="s">
        <v>76</v>
      </c>
      <c r="CL51" s="94" t="s">
        <v>22</v>
      </c>
    </row>
    <row r="52" spans="1:91" s="5" customFormat="1" ht="31.5" customHeight="1">
      <c r="A52" s="96" t="s">
        <v>77</v>
      </c>
      <c r="B52" s="97"/>
      <c r="C52" s="98"/>
      <c r="D52" s="345" t="s">
        <v>78</v>
      </c>
      <c r="E52" s="345"/>
      <c r="F52" s="345"/>
      <c r="G52" s="345"/>
      <c r="H52" s="345"/>
      <c r="I52" s="99"/>
      <c r="J52" s="345" t="s">
        <v>79</v>
      </c>
      <c r="K52" s="345"/>
      <c r="L52" s="345"/>
      <c r="M52" s="345"/>
      <c r="N52" s="345"/>
      <c r="O52" s="345"/>
      <c r="P52" s="345"/>
      <c r="Q52" s="345"/>
      <c r="R52" s="345"/>
      <c r="S52" s="345"/>
      <c r="T52" s="345"/>
      <c r="U52" s="345"/>
      <c r="V52" s="345"/>
      <c r="W52" s="345"/>
      <c r="X52" s="345"/>
      <c r="Y52" s="345"/>
      <c r="Z52" s="345"/>
      <c r="AA52" s="345"/>
      <c r="AB52" s="345"/>
      <c r="AC52" s="345"/>
      <c r="AD52" s="345"/>
      <c r="AE52" s="345"/>
      <c r="AF52" s="345"/>
      <c r="AG52" s="343">
        <f>'SVAB1 - SO 101 Parkoviště...'!J27</f>
        <v>0</v>
      </c>
      <c r="AH52" s="344"/>
      <c r="AI52" s="344"/>
      <c r="AJ52" s="344"/>
      <c r="AK52" s="344"/>
      <c r="AL52" s="344"/>
      <c r="AM52" s="344"/>
      <c r="AN52" s="343">
        <f>SUM(AG52,AT52)</f>
        <v>0</v>
      </c>
      <c r="AO52" s="344"/>
      <c r="AP52" s="344"/>
      <c r="AQ52" s="100" t="s">
        <v>80</v>
      </c>
      <c r="AR52" s="101"/>
      <c r="AS52" s="102">
        <v>0</v>
      </c>
      <c r="AT52" s="103">
        <f>ROUND(SUM(AV52:AW52),2)</f>
        <v>0</v>
      </c>
      <c r="AU52" s="104">
        <f>'SVAB1 - SO 101 Parkoviště...'!P89</f>
        <v>0</v>
      </c>
      <c r="AV52" s="103">
        <f>'SVAB1 - SO 101 Parkoviště...'!J30</f>
        <v>0</v>
      </c>
      <c r="AW52" s="103">
        <f>'SVAB1 - SO 101 Parkoviště...'!J31</f>
        <v>0</v>
      </c>
      <c r="AX52" s="103">
        <f>'SVAB1 - SO 101 Parkoviště...'!J32</f>
        <v>0</v>
      </c>
      <c r="AY52" s="103">
        <f>'SVAB1 - SO 101 Parkoviště...'!J33</f>
        <v>0</v>
      </c>
      <c r="AZ52" s="103">
        <f>'SVAB1 - SO 101 Parkoviště...'!F30</f>
        <v>0</v>
      </c>
      <c r="BA52" s="103">
        <f>'SVAB1 - SO 101 Parkoviště...'!F31</f>
        <v>0</v>
      </c>
      <c r="BB52" s="103">
        <f>'SVAB1 - SO 101 Parkoviště...'!F32</f>
        <v>0</v>
      </c>
      <c r="BC52" s="103">
        <f>'SVAB1 - SO 101 Parkoviště...'!F33</f>
        <v>0</v>
      </c>
      <c r="BD52" s="105">
        <f>'SVAB1 - SO 101 Parkoviště...'!F34</f>
        <v>0</v>
      </c>
      <c r="BT52" s="106" t="s">
        <v>24</v>
      </c>
      <c r="BV52" s="106" t="s">
        <v>75</v>
      </c>
      <c r="BW52" s="106" t="s">
        <v>81</v>
      </c>
      <c r="BX52" s="106" t="s">
        <v>7</v>
      </c>
      <c r="CL52" s="106" t="s">
        <v>22</v>
      </c>
      <c r="CM52" s="106" t="s">
        <v>82</v>
      </c>
    </row>
    <row r="53" spans="1:91" s="5" customFormat="1" ht="16.5" customHeight="1">
      <c r="A53" s="96" t="s">
        <v>77</v>
      </c>
      <c r="B53" s="97"/>
      <c r="C53" s="98"/>
      <c r="D53" s="345" t="s">
        <v>83</v>
      </c>
      <c r="E53" s="345"/>
      <c r="F53" s="345"/>
      <c r="G53" s="345"/>
      <c r="H53" s="345"/>
      <c r="I53" s="99"/>
      <c r="J53" s="345" t="s">
        <v>84</v>
      </c>
      <c r="K53" s="345"/>
      <c r="L53" s="345"/>
      <c r="M53" s="345"/>
      <c r="N53" s="345"/>
      <c r="O53" s="345"/>
      <c r="P53" s="345"/>
      <c r="Q53" s="345"/>
      <c r="R53" s="345"/>
      <c r="S53" s="345"/>
      <c r="T53" s="345"/>
      <c r="U53" s="345"/>
      <c r="V53" s="345"/>
      <c r="W53" s="345"/>
      <c r="X53" s="345"/>
      <c r="Y53" s="345"/>
      <c r="Z53" s="345"/>
      <c r="AA53" s="345"/>
      <c r="AB53" s="345"/>
      <c r="AC53" s="345"/>
      <c r="AD53" s="345"/>
      <c r="AE53" s="345"/>
      <c r="AF53" s="345"/>
      <c r="AG53" s="343">
        <f>'SVAB2 - Veřejné osvětlení'!J27</f>
        <v>0</v>
      </c>
      <c r="AH53" s="344"/>
      <c r="AI53" s="344"/>
      <c r="AJ53" s="344"/>
      <c r="AK53" s="344"/>
      <c r="AL53" s="344"/>
      <c r="AM53" s="344"/>
      <c r="AN53" s="343">
        <f>SUM(AG53,AT53)</f>
        <v>0</v>
      </c>
      <c r="AO53" s="344"/>
      <c r="AP53" s="344"/>
      <c r="AQ53" s="100" t="s">
        <v>80</v>
      </c>
      <c r="AR53" s="101"/>
      <c r="AS53" s="107">
        <v>0</v>
      </c>
      <c r="AT53" s="108">
        <f>ROUND(SUM(AV53:AW53),2)</f>
        <v>0</v>
      </c>
      <c r="AU53" s="109">
        <f>'SVAB2 - Veřejné osvětlení'!P78</f>
        <v>0</v>
      </c>
      <c r="AV53" s="108">
        <f>'SVAB2 - Veřejné osvětlení'!J30</f>
        <v>0</v>
      </c>
      <c r="AW53" s="108">
        <f>'SVAB2 - Veřejné osvětlení'!J31</f>
        <v>0</v>
      </c>
      <c r="AX53" s="108">
        <f>'SVAB2 - Veřejné osvětlení'!J32</f>
        <v>0</v>
      </c>
      <c r="AY53" s="108">
        <f>'SVAB2 - Veřejné osvětlení'!J33</f>
        <v>0</v>
      </c>
      <c r="AZ53" s="108">
        <f>'SVAB2 - Veřejné osvětlení'!F30</f>
        <v>0</v>
      </c>
      <c r="BA53" s="108">
        <f>'SVAB2 - Veřejné osvětlení'!F31</f>
        <v>0</v>
      </c>
      <c r="BB53" s="108">
        <f>'SVAB2 - Veřejné osvětlení'!F32</f>
        <v>0</v>
      </c>
      <c r="BC53" s="108">
        <f>'SVAB2 - Veřejné osvětlení'!F33</f>
        <v>0</v>
      </c>
      <c r="BD53" s="110">
        <f>'SVAB2 - Veřejné osvětlení'!F34</f>
        <v>0</v>
      </c>
      <c r="BT53" s="106" t="s">
        <v>24</v>
      </c>
      <c r="BV53" s="106" t="s">
        <v>75</v>
      </c>
      <c r="BW53" s="106" t="s">
        <v>85</v>
      </c>
      <c r="BX53" s="106" t="s">
        <v>7</v>
      </c>
      <c r="CL53" s="106" t="s">
        <v>22</v>
      </c>
      <c r="CM53" s="106" t="s">
        <v>82</v>
      </c>
    </row>
    <row r="54" spans="1:91" s="1" customFormat="1" ht="30" customHeight="1">
      <c r="B54" s="41"/>
      <c r="C54" s="63"/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63"/>
      <c r="AH54" s="63"/>
      <c r="AI54" s="63"/>
      <c r="AJ54" s="63"/>
      <c r="AK54" s="63"/>
      <c r="AL54" s="63"/>
      <c r="AM54" s="63"/>
      <c r="AN54" s="63"/>
      <c r="AO54" s="63"/>
      <c r="AP54" s="63"/>
      <c r="AQ54" s="63"/>
      <c r="AR54" s="61"/>
    </row>
    <row r="55" spans="1:91" s="1" customFormat="1" ht="6.95" customHeight="1">
      <c r="B55" s="56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7"/>
      <c r="AB55" s="57"/>
      <c r="AC55" s="57"/>
      <c r="AD55" s="57"/>
      <c r="AE55" s="57"/>
      <c r="AF55" s="57"/>
      <c r="AG55" s="57"/>
      <c r="AH55" s="57"/>
      <c r="AI55" s="57"/>
      <c r="AJ55" s="57"/>
      <c r="AK55" s="57"/>
      <c r="AL55" s="57"/>
      <c r="AM55" s="57"/>
      <c r="AN55" s="57"/>
      <c r="AO55" s="57"/>
      <c r="AP55" s="57"/>
      <c r="AQ55" s="57"/>
      <c r="AR55" s="61"/>
    </row>
  </sheetData>
  <sheetProtection algorithmName="SHA-512" hashValue="9YKZ/B7W8Vz36y1RyEAjAOeEoGUdOij9RQeT8yBCYXy0+LGKyracN87n+RD0wdAPGNX+vNPEN5KBtrAO9K1EIw==" saltValue="OPnlhPib7OASK7Xga37Envg15ZapMen5bebHWvrrz4o3pWOuMiOQVknyRFQmJCjHecqB8PspaxQ06xCL5zUrfA==" spinCount="100000" sheet="1" objects="1" scenarios="1" formatColumns="0" formatRows="0"/>
  <mergeCells count="45">
    <mergeCell ref="L28:O28"/>
    <mergeCell ref="L26:O26"/>
    <mergeCell ref="W26:AE26"/>
    <mergeCell ref="AK26:AO26"/>
    <mergeCell ref="L27:O27"/>
    <mergeCell ref="W27:AE27"/>
    <mergeCell ref="AK27:AO27"/>
    <mergeCell ref="K6:AO6"/>
    <mergeCell ref="E14:AJ14"/>
    <mergeCell ref="E20:AN20"/>
    <mergeCell ref="AK23:AO23"/>
    <mergeCell ref="L25:O25"/>
    <mergeCell ref="W25:AE25"/>
    <mergeCell ref="AK25:AO25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D52:H52"/>
    <mergeCell ref="J52:AF52"/>
    <mergeCell ref="AN53:AP53"/>
    <mergeCell ref="AG53:AM53"/>
    <mergeCell ref="D53:H53"/>
    <mergeCell ref="J53:AF53"/>
    <mergeCell ref="AG51:AM51"/>
    <mergeCell ref="AN51:AP51"/>
    <mergeCell ref="AR2:BE2"/>
    <mergeCell ref="AN52:AP52"/>
    <mergeCell ref="AG52:AM52"/>
    <mergeCell ref="L42:AO42"/>
    <mergeCell ref="AM44:AN44"/>
    <mergeCell ref="AM46:AP46"/>
    <mergeCell ref="AS46:AT48"/>
    <mergeCell ref="W28:AE28"/>
    <mergeCell ref="AK28:AO28"/>
    <mergeCell ref="L29:O29"/>
    <mergeCell ref="W29:AE29"/>
    <mergeCell ref="AK29:AO29"/>
    <mergeCell ref="BE5:BE32"/>
    <mergeCell ref="K5:AO5"/>
  </mergeCells>
  <hyperlinks>
    <hyperlink ref="K1:S1" location="C2" display="1) Rekapitulace stavby"/>
    <hyperlink ref="W1:AI1" location="C51" display="2) Rekapitulace objektů stavby a soupisů prací"/>
    <hyperlink ref="A52" location="'SVAB1 - SO 101 Parkoviště...'!C2" display="/"/>
    <hyperlink ref="A53" location="'SVAB2 - Veřejné osvětlení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78"/>
  <sheetViews>
    <sheetView showGridLines="0" workbookViewId="0">
      <pane ySplit="1" topLeftCell="A74" activePane="bottomLeft" state="frozen"/>
      <selection pane="bottomLeft" activeCell="I92" sqref="I92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86</v>
      </c>
      <c r="G1" s="382" t="s">
        <v>87</v>
      </c>
      <c r="H1" s="382"/>
      <c r="I1" s="115"/>
      <c r="J1" s="114" t="s">
        <v>88</v>
      </c>
      <c r="K1" s="113" t="s">
        <v>89</v>
      </c>
      <c r="L1" s="114" t="s">
        <v>90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42"/>
      <c r="M2" s="342"/>
      <c r="N2" s="342"/>
      <c r="O2" s="342"/>
      <c r="P2" s="342"/>
      <c r="Q2" s="342"/>
      <c r="R2" s="342"/>
      <c r="S2" s="342"/>
      <c r="T2" s="342"/>
      <c r="U2" s="342"/>
      <c r="V2" s="342"/>
      <c r="AT2" s="24" t="s">
        <v>81</v>
      </c>
    </row>
    <row r="3" spans="1:70" ht="6.95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82</v>
      </c>
    </row>
    <row r="4" spans="1:70" ht="36.950000000000003" customHeight="1">
      <c r="B4" s="28"/>
      <c r="C4" s="29"/>
      <c r="D4" s="30" t="s">
        <v>91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 ht="15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16.5" customHeight="1">
      <c r="B7" s="28"/>
      <c r="C7" s="29"/>
      <c r="D7" s="29"/>
      <c r="E7" s="383" t="str">
        <f>'Rekapitulace stavby'!K6</f>
        <v>Parkoviště v ulici Švabinského - vnitroblok Sokolov</v>
      </c>
      <c r="F7" s="384"/>
      <c r="G7" s="384"/>
      <c r="H7" s="384"/>
      <c r="I7" s="117"/>
      <c r="J7" s="29"/>
      <c r="K7" s="31"/>
    </row>
    <row r="8" spans="1:70" s="1" customFormat="1" ht="15">
      <c r="B8" s="41"/>
      <c r="C8" s="42"/>
      <c r="D8" s="37" t="s">
        <v>92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385" t="s">
        <v>93</v>
      </c>
      <c r="F9" s="386"/>
      <c r="G9" s="386"/>
      <c r="H9" s="386"/>
      <c r="I9" s="118"/>
      <c r="J9" s="42"/>
      <c r="K9" s="45"/>
    </row>
    <row r="10" spans="1:70" s="1" customFormat="1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7" t="s">
        <v>21</v>
      </c>
      <c r="E11" s="42"/>
      <c r="F11" s="35" t="s">
        <v>22</v>
      </c>
      <c r="G11" s="42"/>
      <c r="H11" s="42"/>
      <c r="I11" s="119" t="s">
        <v>23</v>
      </c>
      <c r="J11" s="35" t="s">
        <v>22</v>
      </c>
      <c r="K11" s="45"/>
    </row>
    <row r="12" spans="1:70" s="1" customFormat="1" ht="14.45" customHeight="1">
      <c r="B12" s="41"/>
      <c r="C12" s="42"/>
      <c r="D12" s="37" t="s">
        <v>25</v>
      </c>
      <c r="E12" s="42"/>
      <c r="F12" s="35" t="s">
        <v>26</v>
      </c>
      <c r="G12" s="42"/>
      <c r="H12" s="42"/>
      <c r="I12" s="119" t="s">
        <v>27</v>
      </c>
      <c r="J12" s="120">
        <f>'Rekapitulace stavby'!AN8</f>
        <v>0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5" customHeight="1">
      <c r="B14" s="41"/>
      <c r="C14" s="42"/>
      <c r="D14" s="37" t="s">
        <v>30</v>
      </c>
      <c r="E14" s="42"/>
      <c r="F14" s="42"/>
      <c r="G14" s="42"/>
      <c r="H14" s="42"/>
      <c r="I14" s="119" t="s">
        <v>31</v>
      </c>
      <c r="J14" s="35" t="str">
        <f>IF('Rekapitulace stavby'!AN10="","",'Rekapitulace stavby'!AN10)</f>
        <v/>
      </c>
      <c r="K14" s="45"/>
    </row>
    <row r="15" spans="1:70" s="1" customFormat="1" ht="18" customHeight="1">
      <c r="B15" s="41"/>
      <c r="C15" s="42"/>
      <c r="D15" s="42"/>
      <c r="E15" s="35" t="str">
        <f>IF('Rekapitulace stavby'!E11="","",'Rekapitulace stavby'!E11)</f>
        <v>Město Sokolov</v>
      </c>
      <c r="F15" s="42"/>
      <c r="G15" s="42"/>
      <c r="H15" s="42"/>
      <c r="I15" s="119" t="s">
        <v>33</v>
      </c>
      <c r="J15" s="35" t="str">
        <f>IF('Rekapitulace stavby'!AN11="","",'Rekapitulace stavby'!AN11)</f>
        <v/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7" t="s">
        <v>34</v>
      </c>
      <c r="E17" s="42"/>
      <c r="F17" s="42"/>
      <c r="G17" s="42"/>
      <c r="H17" s="42"/>
      <c r="I17" s="119" t="s">
        <v>31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33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7" t="s">
        <v>36</v>
      </c>
      <c r="E20" s="42"/>
      <c r="F20" s="42"/>
      <c r="G20" s="42"/>
      <c r="H20" s="42"/>
      <c r="I20" s="119" t="s">
        <v>31</v>
      </c>
      <c r="J20" s="35" t="str">
        <f>IF('Rekapitulace stavby'!AN16="","",'Rekapitulace stavby'!AN16)</f>
        <v/>
      </c>
      <c r="K20" s="45"/>
    </row>
    <row r="21" spans="2:11" s="1" customFormat="1" ht="18" customHeight="1">
      <c r="B21" s="41"/>
      <c r="C21" s="42"/>
      <c r="D21" s="42"/>
      <c r="E21" s="35" t="str">
        <f>IF('Rekapitulace stavby'!E17="","",'Rekapitulace stavby'!E17)</f>
        <v xml:space="preserve"> </v>
      </c>
      <c r="F21" s="42"/>
      <c r="G21" s="42"/>
      <c r="H21" s="42"/>
      <c r="I21" s="119" t="s">
        <v>33</v>
      </c>
      <c r="J21" s="35" t="str">
        <f>IF('Rekapitulace stavby'!AN17="","",'Rekapitulace stavby'!AN17)</f>
        <v/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7" t="s">
        <v>38</v>
      </c>
      <c r="E23" s="42"/>
      <c r="F23" s="42"/>
      <c r="G23" s="42"/>
      <c r="H23" s="42"/>
      <c r="I23" s="118"/>
      <c r="J23" s="42"/>
      <c r="K23" s="45"/>
    </row>
    <row r="24" spans="2:11" s="6" customFormat="1" ht="16.5" customHeight="1">
      <c r="B24" s="121"/>
      <c r="C24" s="122"/>
      <c r="D24" s="122"/>
      <c r="E24" s="374" t="s">
        <v>22</v>
      </c>
      <c r="F24" s="374"/>
      <c r="G24" s="374"/>
      <c r="H24" s="374"/>
      <c r="I24" s="123"/>
      <c r="J24" s="122"/>
      <c r="K24" s="124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39</v>
      </c>
      <c r="E27" s="42"/>
      <c r="F27" s="42"/>
      <c r="G27" s="42"/>
      <c r="H27" s="42"/>
      <c r="I27" s="118"/>
      <c r="J27" s="128">
        <f>ROUND(J89,2)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5" customHeight="1">
      <c r="B29" s="41"/>
      <c r="C29" s="42"/>
      <c r="D29" s="42"/>
      <c r="E29" s="42"/>
      <c r="F29" s="46" t="s">
        <v>41</v>
      </c>
      <c r="G29" s="42"/>
      <c r="H29" s="42"/>
      <c r="I29" s="129" t="s">
        <v>40</v>
      </c>
      <c r="J29" s="46" t="s">
        <v>42</v>
      </c>
      <c r="K29" s="45"/>
    </row>
    <row r="30" spans="2:11" s="1" customFormat="1" ht="14.45" customHeight="1">
      <c r="B30" s="41"/>
      <c r="C30" s="42"/>
      <c r="D30" s="49" t="s">
        <v>43</v>
      </c>
      <c r="E30" s="49" t="s">
        <v>44</v>
      </c>
      <c r="F30" s="130">
        <f>ROUND(SUM(BE89:BE577), 2)</f>
        <v>0</v>
      </c>
      <c r="G30" s="42"/>
      <c r="H30" s="42"/>
      <c r="I30" s="131">
        <v>0.21</v>
      </c>
      <c r="J30" s="130">
        <f>ROUND(ROUND((SUM(BE89:BE577)),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45</v>
      </c>
      <c r="F31" s="130">
        <f>ROUND(SUM(BF89:BF577), 2)</f>
        <v>0</v>
      </c>
      <c r="G31" s="42"/>
      <c r="H31" s="42"/>
      <c r="I31" s="131">
        <v>0.15</v>
      </c>
      <c r="J31" s="130">
        <f>ROUND(ROUND((SUM(BF89:BF577)),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46</v>
      </c>
      <c r="F32" s="130">
        <f>ROUND(SUM(BG89:BG577),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47</v>
      </c>
      <c r="F33" s="130">
        <f>ROUND(SUM(BH89:BH577),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48</v>
      </c>
      <c r="F34" s="130">
        <f>ROUND(SUM(BI89:BI577),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49</v>
      </c>
      <c r="E36" s="79"/>
      <c r="F36" s="79"/>
      <c r="G36" s="134" t="s">
        <v>50</v>
      </c>
      <c r="H36" s="135" t="s">
        <v>51</v>
      </c>
      <c r="I36" s="136"/>
      <c r="J36" s="137">
        <f>SUM(J27:J34)</f>
        <v>0</v>
      </c>
      <c r="K36" s="138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1"/>
      <c r="C42" s="30" t="s">
        <v>94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16.5" customHeight="1">
      <c r="B45" s="41"/>
      <c r="C45" s="42"/>
      <c r="D45" s="42"/>
      <c r="E45" s="383" t="str">
        <f>E7</f>
        <v>Parkoviště v ulici Švabinského - vnitroblok Sokolov</v>
      </c>
      <c r="F45" s="384"/>
      <c r="G45" s="384"/>
      <c r="H45" s="384"/>
      <c r="I45" s="118"/>
      <c r="J45" s="42"/>
      <c r="K45" s="45"/>
    </row>
    <row r="46" spans="2:11" s="1" customFormat="1" ht="14.45" customHeight="1">
      <c r="B46" s="41"/>
      <c r="C46" s="37" t="s">
        <v>92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17.25" customHeight="1">
      <c r="B47" s="41"/>
      <c r="C47" s="42"/>
      <c r="D47" s="42"/>
      <c r="E47" s="385" t="str">
        <f>E9</f>
        <v xml:space="preserve">SVAB1 - SO 101 Parkoviště, SO 102 Úpravy místní komunikace </v>
      </c>
      <c r="F47" s="386"/>
      <c r="G47" s="386"/>
      <c r="H47" s="386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25</v>
      </c>
      <c r="D49" s="42"/>
      <c r="E49" s="42"/>
      <c r="F49" s="35" t="str">
        <f>F12</f>
        <v xml:space="preserve"> </v>
      </c>
      <c r="G49" s="42"/>
      <c r="H49" s="42"/>
      <c r="I49" s="119" t="s">
        <v>27</v>
      </c>
      <c r="J49" s="120">
        <f>IF(J12="","",J12)</f>
        <v>0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 ht="15">
      <c r="B51" s="41"/>
      <c r="C51" s="37" t="s">
        <v>30</v>
      </c>
      <c r="D51" s="42"/>
      <c r="E51" s="42"/>
      <c r="F51" s="35" t="str">
        <f>E15</f>
        <v>Město Sokolov</v>
      </c>
      <c r="G51" s="42"/>
      <c r="H51" s="42"/>
      <c r="I51" s="119" t="s">
        <v>36</v>
      </c>
      <c r="J51" s="374" t="str">
        <f>E21</f>
        <v xml:space="preserve"> </v>
      </c>
      <c r="K51" s="45"/>
    </row>
    <row r="52" spans="2:47" s="1" customFormat="1" ht="14.45" customHeight="1">
      <c r="B52" s="41"/>
      <c r="C52" s="37" t="s">
        <v>34</v>
      </c>
      <c r="D52" s="42"/>
      <c r="E52" s="42"/>
      <c r="F52" s="35" t="str">
        <f>IF(E18="","",E18)</f>
        <v/>
      </c>
      <c r="G52" s="42"/>
      <c r="H52" s="42"/>
      <c r="I52" s="118"/>
      <c r="J52" s="378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95</v>
      </c>
      <c r="D54" s="132"/>
      <c r="E54" s="132"/>
      <c r="F54" s="132"/>
      <c r="G54" s="132"/>
      <c r="H54" s="132"/>
      <c r="I54" s="145"/>
      <c r="J54" s="146" t="s">
        <v>96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97</v>
      </c>
      <c r="D56" s="42"/>
      <c r="E56" s="42"/>
      <c r="F56" s="42"/>
      <c r="G56" s="42"/>
      <c r="H56" s="42"/>
      <c r="I56" s="118"/>
      <c r="J56" s="128">
        <f>J89</f>
        <v>0</v>
      </c>
      <c r="K56" s="45"/>
      <c r="AU56" s="24" t="s">
        <v>98</v>
      </c>
    </row>
    <row r="57" spans="2:47" s="7" customFormat="1" ht="24.95" customHeight="1">
      <c r="B57" s="149"/>
      <c r="C57" s="150"/>
      <c r="D57" s="151" t="s">
        <v>99</v>
      </c>
      <c r="E57" s="152"/>
      <c r="F57" s="152"/>
      <c r="G57" s="152"/>
      <c r="H57" s="152"/>
      <c r="I57" s="153"/>
      <c r="J57" s="154">
        <f>J90</f>
        <v>0</v>
      </c>
      <c r="K57" s="155"/>
    </row>
    <row r="58" spans="2:47" s="8" customFormat="1" ht="19.899999999999999" customHeight="1">
      <c r="B58" s="156"/>
      <c r="C58" s="157"/>
      <c r="D58" s="158" t="s">
        <v>100</v>
      </c>
      <c r="E58" s="159"/>
      <c r="F58" s="159"/>
      <c r="G58" s="159"/>
      <c r="H58" s="159"/>
      <c r="I58" s="160"/>
      <c r="J58" s="161">
        <f>J91</f>
        <v>0</v>
      </c>
      <c r="K58" s="162"/>
    </row>
    <row r="59" spans="2:47" s="8" customFormat="1" ht="14.85" customHeight="1">
      <c r="B59" s="156"/>
      <c r="C59" s="157"/>
      <c r="D59" s="158" t="s">
        <v>101</v>
      </c>
      <c r="E59" s="159"/>
      <c r="F59" s="159"/>
      <c r="G59" s="159"/>
      <c r="H59" s="159"/>
      <c r="I59" s="160"/>
      <c r="J59" s="161">
        <f>J310</f>
        <v>0</v>
      </c>
      <c r="K59" s="162"/>
    </row>
    <row r="60" spans="2:47" s="8" customFormat="1" ht="14.85" customHeight="1">
      <c r="B60" s="156"/>
      <c r="C60" s="157"/>
      <c r="D60" s="158" t="s">
        <v>102</v>
      </c>
      <c r="E60" s="159"/>
      <c r="F60" s="159"/>
      <c r="G60" s="159"/>
      <c r="H60" s="159"/>
      <c r="I60" s="160"/>
      <c r="J60" s="161">
        <f>J359</f>
        <v>0</v>
      </c>
      <c r="K60" s="162"/>
    </row>
    <row r="61" spans="2:47" s="8" customFormat="1" ht="19.899999999999999" customHeight="1">
      <c r="B61" s="156"/>
      <c r="C61" s="157"/>
      <c r="D61" s="158" t="s">
        <v>103</v>
      </c>
      <c r="E61" s="159"/>
      <c r="F61" s="159"/>
      <c r="G61" s="159"/>
      <c r="H61" s="159"/>
      <c r="I61" s="160"/>
      <c r="J61" s="161">
        <f>J365</f>
        <v>0</v>
      </c>
      <c r="K61" s="162"/>
    </row>
    <row r="62" spans="2:47" s="8" customFormat="1" ht="19.899999999999999" customHeight="1">
      <c r="B62" s="156"/>
      <c r="C62" s="157"/>
      <c r="D62" s="158" t="s">
        <v>104</v>
      </c>
      <c r="E62" s="159"/>
      <c r="F62" s="159"/>
      <c r="G62" s="159"/>
      <c r="H62" s="159"/>
      <c r="I62" s="160"/>
      <c r="J62" s="161">
        <f>J403</f>
        <v>0</v>
      </c>
      <c r="K62" s="162"/>
    </row>
    <row r="63" spans="2:47" s="8" customFormat="1" ht="19.899999999999999" customHeight="1">
      <c r="B63" s="156"/>
      <c r="C63" s="157"/>
      <c r="D63" s="158" t="s">
        <v>105</v>
      </c>
      <c r="E63" s="159"/>
      <c r="F63" s="159"/>
      <c r="G63" s="159"/>
      <c r="H63" s="159"/>
      <c r="I63" s="160"/>
      <c r="J63" s="161">
        <f>J410</f>
        <v>0</v>
      </c>
      <c r="K63" s="162"/>
    </row>
    <row r="64" spans="2:47" s="8" customFormat="1" ht="19.899999999999999" customHeight="1">
      <c r="B64" s="156"/>
      <c r="C64" s="157"/>
      <c r="D64" s="158" t="s">
        <v>106</v>
      </c>
      <c r="E64" s="159"/>
      <c r="F64" s="159"/>
      <c r="G64" s="159"/>
      <c r="H64" s="159"/>
      <c r="I64" s="160"/>
      <c r="J64" s="161">
        <f>J478</f>
        <v>0</v>
      </c>
      <c r="K64" s="162"/>
    </row>
    <row r="65" spans="2:12" s="8" customFormat="1" ht="14.85" customHeight="1">
      <c r="B65" s="156"/>
      <c r="C65" s="157"/>
      <c r="D65" s="158" t="s">
        <v>107</v>
      </c>
      <c r="E65" s="159"/>
      <c r="F65" s="159"/>
      <c r="G65" s="159"/>
      <c r="H65" s="159"/>
      <c r="I65" s="160"/>
      <c r="J65" s="161">
        <f>J503</f>
        <v>0</v>
      </c>
      <c r="K65" s="162"/>
    </row>
    <row r="66" spans="2:12" s="8" customFormat="1" ht="19.899999999999999" customHeight="1">
      <c r="B66" s="156"/>
      <c r="C66" s="157"/>
      <c r="D66" s="158" t="s">
        <v>108</v>
      </c>
      <c r="E66" s="159"/>
      <c r="F66" s="159"/>
      <c r="G66" s="159"/>
      <c r="H66" s="159"/>
      <c r="I66" s="160"/>
      <c r="J66" s="161">
        <f>J527</f>
        <v>0</v>
      </c>
      <c r="K66" s="162"/>
    </row>
    <row r="67" spans="2:12" s="8" customFormat="1" ht="19.899999999999999" customHeight="1">
      <c r="B67" s="156"/>
      <c r="C67" s="157"/>
      <c r="D67" s="158" t="s">
        <v>109</v>
      </c>
      <c r="E67" s="159"/>
      <c r="F67" s="159"/>
      <c r="G67" s="159"/>
      <c r="H67" s="159"/>
      <c r="I67" s="160"/>
      <c r="J67" s="161">
        <f>J564</f>
        <v>0</v>
      </c>
      <c r="K67" s="162"/>
    </row>
    <row r="68" spans="2:12" s="7" customFormat="1" ht="24.95" customHeight="1">
      <c r="B68" s="149"/>
      <c r="C68" s="150"/>
      <c r="D68" s="151" t="s">
        <v>110</v>
      </c>
      <c r="E68" s="152"/>
      <c r="F68" s="152"/>
      <c r="G68" s="152"/>
      <c r="H68" s="152"/>
      <c r="I68" s="153"/>
      <c r="J68" s="154">
        <f>J566</f>
        <v>0</v>
      </c>
      <c r="K68" s="155"/>
    </row>
    <row r="69" spans="2:12" s="8" customFormat="1" ht="19.899999999999999" customHeight="1">
      <c r="B69" s="156"/>
      <c r="C69" s="157"/>
      <c r="D69" s="158" t="s">
        <v>111</v>
      </c>
      <c r="E69" s="159"/>
      <c r="F69" s="159"/>
      <c r="G69" s="159"/>
      <c r="H69" s="159"/>
      <c r="I69" s="160"/>
      <c r="J69" s="161">
        <f>J567</f>
        <v>0</v>
      </c>
      <c r="K69" s="162"/>
    </row>
    <row r="70" spans="2:12" s="1" customFormat="1" ht="21.75" customHeight="1">
      <c r="B70" s="41"/>
      <c r="C70" s="42"/>
      <c r="D70" s="42"/>
      <c r="E70" s="42"/>
      <c r="F70" s="42"/>
      <c r="G70" s="42"/>
      <c r="H70" s="42"/>
      <c r="I70" s="118"/>
      <c r="J70" s="42"/>
      <c r="K70" s="45"/>
    </row>
    <row r="71" spans="2:12" s="1" customFormat="1" ht="6.95" customHeight="1">
      <c r="B71" s="56"/>
      <c r="C71" s="57"/>
      <c r="D71" s="57"/>
      <c r="E71" s="57"/>
      <c r="F71" s="57"/>
      <c r="G71" s="57"/>
      <c r="H71" s="57"/>
      <c r="I71" s="139"/>
      <c r="J71" s="57"/>
      <c r="K71" s="58"/>
    </row>
    <row r="75" spans="2:12" s="1" customFormat="1" ht="6.95" customHeight="1">
      <c r="B75" s="59"/>
      <c r="C75" s="60"/>
      <c r="D75" s="60"/>
      <c r="E75" s="60"/>
      <c r="F75" s="60"/>
      <c r="G75" s="60"/>
      <c r="H75" s="60"/>
      <c r="I75" s="142"/>
      <c r="J75" s="60"/>
      <c r="K75" s="60"/>
      <c r="L75" s="61"/>
    </row>
    <row r="76" spans="2:12" s="1" customFormat="1" ht="36.950000000000003" customHeight="1">
      <c r="B76" s="41"/>
      <c r="C76" s="62" t="s">
        <v>112</v>
      </c>
      <c r="D76" s="63"/>
      <c r="E76" s="63"/>
      <c r="F76" s="63"/>
      <c r="G76" s="63"/>
      <c r="H76" s="63"/>
      <c r="I76" s="163"/>
      <c r="J76" s="63"/>
      <c r="K76" s="63"/>
      <c r="L76" s="61"/>
    </row>
    <row r="77" spans="2:12" s="1" customFormat="1" ht="6.95" customHeight="1">
      <c r="B77" s="41"/>
      <c r="C77" s="63"/>
      <c r="D77" s="63"/>
      <c r="E77" s="63"/>
      <c r="F77" s="63"/>
      <c r="G77" s="63"/>
      <c r="H77" s="63"/>
      <c r="I77" s="163"/>
      <c r="J77" s="63"/>
      <c r="K77" s="63"/>
      <c r="L77" s="61"/>
    </row>
    <row r="78" spans="2:12" s="1" customFormat="1" ht="14.45" customHeight="1">
      <c r="B78" s="41"/>
      <c r="C78" s="65" t="s">
        <v>18</v>
      </c>
      <c r="D78" s="63"/>
      <c r="E78" s="63"/>
      <c r="F78" s="63"/>
      <c r="G78" s="63"/>
      <c r="H78" s="63"/>
      <c r="I78" s="163"/>
      <c r="J78" s="63"/>
      <c r="K78" s="63"/>
      <c r="L78" s="61"/>
    </row>
    <row r="79" spans="2:12" s="1" customFormat="1" ht="16.5" customHeight="1">
      <c r="B79" s="41"/>
      <c r="C79" s="63"/>
      <c r="D79" s="63"/>
      <c r="E79" s="379" t="str">
        <f>E7</f>
        <v>Parkoviště v ulici Švabinského - vnitroblok Sokolov</v>
      </c>
      <c r="F79" s="380"/>
      <c r="G79" s="380"/>
      <c r="H79" s="380"/>
      <c r="I79" s="163"/>
      <c r="J79" s="63"/>
      <c r="K79" s="63"/>
      <c r="L79" s="61"/>
    </row>
    <row r="80" spans="2:12" s="1" customFormat="1" ht="14.45" customHeight="1">
      <c r="B80" s="41"/>
      <c r="C80" s="65" t="s">
        <v>92</v>
      </c>
      <c r="D80" s="63"/>
      <c r="E80" s="63"/>
      <c r="F80" s="63"/>
      <c r="G80" s="63"/>
      <c r="H80" s="63"/>
      <c r="I80" s="163"/>
      <c r="J80" s="63"/>
      <c r="K80" s="63"/>
      <c r="L80" s="61"/>
    </row>
    <row r="81" spans="2:65" s="1" customFormat="1" ht="17.25" customHeight="1">
      <c r="B81" s="41"/>
      <c r="C81" s="63"/>
      <c r="D81" s="63"/>
      <c r="E81" s="346" t="str">
        <f>E9</f>
        <v xml:space="preserve">SVAB1 - SO 101 Parkoviště, SO 102 Úpravy místní komunikace </v>
      </c>
      <c r="F81" s="381"/>
      <c r="G81" s="381"/>
      <c r="H81" s="381"/>
      <c r="I81" s="163"/>
      <c r="J81" s="63"/>
      <c r="K81" s="63"/>
      <c r="L81" s="61"/>
    </row>
    <row r="82" spans="2:65" s="1" customFormat="1" ht="6.95" customHeight="1">
      <c r="B82" s="41"/>
      <c r="C82" s="63"/>
      <c r="D82" s="63"/>
      <c r="E82" s="63"/>
      <c r="F82" s="63"/>
      <c r="G82" s="63"/>
      <c r="H82" s="63"/>
      <c r="I82" s="163"/>
      <c r="J82" s="63"/>
      <c r="K82" s="63"/>
      <c r="L82" s="61"/>
    </row>
    <row r="83" spans="2:65" s="1" customFormat="1" ht="18" customHeight="1">
      <c r="B83" s="41"/>
      <c r="C83" s="65" t="s">
        <v>25</v>
      </c>
      <c r="D83" s="63"/>
      <c r="E83" s="63"/>
      <c r="F83" s="164" t="str">
        <f>F12</f>
        <v xml:space="preserve"> </v>
      </c>
      <c r="G83" s="63"/>
      <c r="H83" s="63"/>
      <c r="I83" s="165" t="s">
        <v>27</v>
      </c>
      <c r="J83" s="73">
        <f>IF(J12="","",J12)</f>
        <v>0</v>
      </c>
      <c r="K83" s="63"/>
      <c r="L83" s="61"/>
    </row>
    <row r="84" spans="2:65" s="1" customFormat="1" ht="6.95" customHeight="1">
      <c r="B84" s="41"/>
      <c r="C84" s="63"/>
      <c r="D84" s="63"/>
      <c r="E84" s="63"/>
      <c r="F84" s="63"/>
      <c r="G84" s="63"/>
      <c r="H84" s="63"/>
      <c r="I84" s="163"/>
      <c r="J84" s="63"/>
      <c r="K84" s="63"/>
      <c r="L84" s="61"/>
    </row>
    <row r="85" spans="2:65" s="1" customFormat="1" ht="15">
      <c r="B85" s="41"/>
      <c r="C85" s="65" t="s">
        <v>30</v>
      </c>
      <c r="D85" s="63"/>
      <c r="E85" s="63"/>
      <c r="F85" s="164" t="str">
        <f>E15</f>
        <v>Město Sokolov</v>
      </c>
      <c r="G85" s="63"/>
      <c r="H85" s="63"/>
      <c r="I85" s="165" t="s">
        <v>36</v>
      </c>
      <c r="J85" s="164" t="str">
        <f>E21</f>
        <v xml:space="preserve"> </v>
      </c>
      <c r="K85" s="63"/>
      <c r="L85" s="61"/>
    </row>
    <row r="86" spans="2:65" s="1" customFormat="1" ht="14.45" customHeight="1">
      <c r="B86" s="41"/>
      <c r="C86" s="65" t="s">
        <v>34</v>
      </c>
      <c r="D86" s="63"/>
      <c r="E86" s="63"/>
      <c r="F86" s="164" t="str">
        <f>IF(E18="","",E18)</f>
        <v/>
      </c>
      <c r="G86" s="63"/>
      <c r="H86" s="63"/>
      <c r="I86" s="163"/>
      <c r="J86" s="63"/>
      <c r="K86" s="63"/>
      <c r="L86" s="61"/>
    </row>
    <row r="87" spans="2:65" s="1" customFormat="1" ht="10.35" customHeight="1">
      <c r="B87" s="41"/>
      <c r="C87" s="63"/>
      <c r="D87" s="63"/>
      <c r="E87" s="63"/>
      <c r="F87" s="63"/>
      <c r="G87" s="63"/>
      <c r="H87" s="63"/>
      <c r="I87" s="163"/>
      <c r="J87" s="63"/>
      <c r="K87" s="63"/>
      <c r="L87" s="61"/>
    </row>
    <row r="88" spans="2:65" s="9" customFormat="1" ht="29.25" customHeight="1">
      <c r="B88" s="166"/>
      <c r="C88" s="167" t="s">
        <v>113</v>
      </c>
      <c r="D88" s="168" t="s">
        <v>58</v>
      </c>
      <c r="E88" s="168" t="s">
        <v>54</v>
      </c>
      <c r="F88" s="168" t="s">
        <v>114</v>
      </c>
      <c r="G88" s="168" t="s">
        <v>115</v>
      </c>
      <c r="H88" s="168" t="s">
        <v>116</v>
      </c>
      <c r="I88" s="169" t="s">
        <v>117</v>
      </c>
      <c r="J88" s="168" t="s">
        <v>96</v>
      </c>
      <c r="K88" s="170" t="s">
        <v>118</v>
      </c>
      <c r="L88" s="171"/>
      <c r="M88" s="81" t="s">
        <v>119</v>
      </c>
      <c r="N88" s="82" t="s">
        <v>43</v>
      </c>
      <c r="O88" s="82" t="s">
        <v>120</v>
      </c>
      <c r="P88" s="82" t="s">
        <v>121</v>
      </c>
      <c r="Q88" s="82" t="s">
        <v>122</v>
      </c>
      <c r="R88" s="82" t="s">
        <v>123</v>
      </c>
      <c r="S88" s="82" t="s">
        <v>124</v>
      </c>
      <c r="T88" s="83" t="s">
        <v>125</v>
      </c>
    </row>
    <row r="89" spans="2:65" s="1" customFormat="1" ht="29.25" customHeight="1">
      <c r="B89" s="41"/>
      <c r="C89" s="87" t="s">
        <v>97</v>
      </c>
      <c r="D89" s="63"/>
      <c r="E89" s="63"/>
      <c r="F89" s="63"/>
      <c r="G89" s="63"/>
      <c r="H89" s="63"/>
      <c r="I89" s="163"/>
      <c r="J89" s="172">
        <f>BK89</f>
        <v>0</v>
      </c>
      <c r="K89" s="63"/>
      <c r="L89" s="61"/>
      <c r="M89" s="84"/>
      <c r="N89" s="85"/>
      <c r="O89" s="85"/>
      <c r="P89" s="173">
        <f>P90+P566</f>
        <v>0</v>
      </c>
      <c r="Q89" s="85"/>
      <c r="R89" s="173">
        <f>R90+R566</f>
        <v>1791.7360559799999</v>
      </c>
      <c r="S89" s="85"/>
      <c r="T89" s="174">
        <f>T90+T566</f>
        <v>268.81</v>
      </c>
      <c r="AT89" s="24" t="s">
        <v>72</v>
      </c>
      <c r="AU89" s="24" t="s">
        <v>98</v>
      </c>
      <c r="BK89" s="175">
        <f>BK90+BK566</f>
        <v>0</v>
      </c>
    </row>
    <row r="90" spans="2:65" s="10" customFormat="1" ht="37.35" customHeight="1">
      <c r="B90" s="176"/>
      <c r="C90" s="177"/>
      <c r="D90" s="178" t="s">
        <v>72</v>
      </c>
      <c r="E90" s="179" t="s">
        <v>126</v>
      </c>
      <c r="F90" s="179" t="s">
        <v>127</v>
      </c>
      <c r="G90" s="177"/>
      <c r="H90" s="177"/>
      <c r="I90" s="180"/>
      <c r="J90" s="181">
        <f>BK90</f>
        <v>0</v>
      </c>
      <c r="K90" s="177"/>
      <c r="L90" s="182"/>
      <c r="M90" s="183"/>
      <c r="N90" s="184"/>
      <c r="O90" s="184"/>
      <c r="P90" s="185">
        <f>P91+P365+P403+P410+P478+P527+P564</f>
        <v>0</v>
      </c>
      <c r="Q90" s="184"/>
      <c r="R90" s="185">
        <f>R91+R365+R403+R410+R478+R527+R564</f>
        <v>1791.7360559799999</v>
      </c>
      <c r="S90" s="184"/>
      <c r="T90" s="186">
        <f>T91+T365+T403+T410+T478+T527+T564</f>
        <v>268.81</v>
      </c>
      <c r="AR90" s="187" t="s">
        <v>24</v>
      </c>
      <c r="AT90" s="188" t="s">
        <v>72</v>
      </c>
      <c r="AU90" s="188" t="s">
        <v>73</v>
      </c>
      <c r="AY90" s="187" t="s">
        <v>128</v>
      </c>
      <c r="BK90" s="189">
        <f>BK91+BK365+BK403+BK410+BK478+BK527+BK564</f>
        <v>0</v>
      </c>
    </row>
    <row r="91" spans="2:65" s="10" customFormat="1" ht="19.899999999999999" customHeight="1">
      <c r="B91" s="176"/>
      <c r="C91" s="177"/>
      <c r="D91" s="178" t="s">
        <v>72</v>
      </c>
      <c r="E91" s="190" t="s">
        <v>24</v>
      </c>
      <c r="F91" s="190" t="s">
        <v>129</v>
      </c>
      <c r="G91" s="177"/>
      <c r="H91" s="177"/>
      <c r="I91" s="180"/>
      <c r="J91" s="191">
        <f>BK91</f>
        <v>0</v>
      </c>
      <c r="K91" s="177"/>
      <c r="L91" s="182"/>
      <c r="M91" s="183"/>
      <c r="N91" s="184"/>
      <c r="O91" s="184"/>
      <c r="P91" s="185">
        <f>P92+SUM(P93:P310)+P359</f>
        <v>0</v>
      </c>
      <c r="Q91" s="184"/>
      <c r="R91" s="185">
        <f>R92+SUM(R93:R310)+R359</f>
        <v>566.40781600000003</v>
      </c>
      <c r="S91" s="184"/>
      <c r="T91" s="186">
        <f>T92+SUM(T93:T310)+T359</f>
        <v>268.81</v>
      </c>
      <c r="AR91" s="187" t="s">
        <v>24</v>
      </c>
      <c r="AT91" s="188" t="s">
        <v>72</v>
      </c>
      <c r="AU91" s="188" t="s">
        <v>24</v>
      </c>
      <c r="AY91" s="187" t="s">
        <v>128</v>
      </c>
      <c r="BK91" s="189">
        <f>BK92+SUM(BK93:BK310)+BK359</f>
        <v>0</v>
      </c>
    </row>
    <row r="92" spans="2:65" s="1" customFormat="1" ht="16.5" customHeight="1">
      <c r="B92" s="41"/>
      <c r="C92" s="192" t="s">
        <v>24</v>
      </c>
      <c r="D92" s="192" t="s">
        <v>130</v>
      </c>
      <c r="E92" s="193" t="s">
        <v>131</v>
      </c>
      <c r="F92" s="194" t="s">
        <v>132</v>
      </c>
      <c r="G92" s="195" t="s">
        <v>133</v>
      </c>
      <c r="H92" s="196">
        <v>1</v>
      </c>
      <c r="I92" s="197"/>
      <c r="J92" s="198">
        <f>ROUND(I92*H92,2)</f>
        <v>0</v>
      </c>
      <c r="K92" s="194" t="s">
        <v>134</v>
      </c>
      <c r="L92" s="61"/>
      <c r="M92" s="199" t="s">
        <v>22</v>
      </c>
      <c r="N92" s="200" t="s">
        <v>44</v>
      </c>
      <c r="O92" s="42"/>
      <c r="P92" s="201">
        <f>O92*H92</f>
        <v>0</v>
      </c>
      <c r="Q92" s="201">
        <v>0</v>
      </c>
      <c r="R92" s="201">
        <f>Q92*H92</f>
        <v>0</v>
      </c>
      <c r="S92" s="201">
        <v>0</v>
      </c>
      <c r="T92" s="202">
        <f>S92*H92</f>
        <v>0</v>
      </c>
      <c r="AR92" s="24" t="s">
        <v>135</v>
      </c>
      <c r="AT92" s="24" t="s">
        <v>130</v>
      </c>
      <c r="AU92" s="24" t="s">
        <v>82</v>
      </c>
      <c r="AY92" s="24" t="s">
        <v>128</v>
      </c>
      <c r="BE92" s="203">
        <f>IF(N92="základní",J92,0)</f>
        <v>0</v>
      </c>
      <c r="BF92" s="203">
        <f>IF(N92="snížená",J92,0)</f>
        <v>0</v>
      </c>
      <c r="BG92" s="203">
        <f>IF(N92="zákl. přenesená",J92,0)</f>
        <v>0</v>
      </c>
      <c r="BH92" s="203">
        <f>IF(N92="sníž. přenesená",J92,0)</f>
        <v>0</v>
      </c>
      <c r="BI92" s="203">
        <f>IF(N92="nulová",J92,0)</f>
        <v>0</v>
      </c>
      <c r="BJ92" s="24" t="s">
        <v>24</v>
      </c>
      <c r="BK92" s="203">
        <f>ROUND(I92*H92,2)</f>
        <v>0</v>
      </c>
      <c r="BL92" s="24" t="s">
        <v>135</v>
      </c>
      <c r="BM92" s="24" t="s">
        <v>136</v>
      </c>
    </row>
    <row r="93" spans="2:65" s="1" customFormat="1" ht="16.5" customHeight="1">
      <c r="B93" s="41"/>
      <c r="C93" s="192" t="s">
        <v>82</v>
      </c>
      <c r="D93" s="192" t="s">
        <v>130</v>
      </c>
      <c r="E93" s="193" t="s">
        <v>137</v>
      </c>
      <c r="F93" s="194" t="s">
        <v>138</v>
      </c>
      <c r="G93" s="195" t="s">
        <v>133</v>
      </c>
      <c r="H93" s="196">
        <v>1</v>
      </c>
      <c r="I93" s="197"/>
      <c r="J93" s="198">
        <f>ROUND(I93*H93,2)</f>
        <v>0</v>
      </c>
      <c r="K93" s="194" t="s">
        <v>134</v>
      </c>
      <c r="L93" s="61"/>
      <c r="M93" s="199" t="s">
        <v>22</v>
      </c>
      <c r="N93" s="200" t="s">
        <v>44</v>
      </c>
      <c r="O93" s="42"/>
      <c r="P93" s="201">
        <f>O93*H93</f>
        <v>0</v>
      </c>
      <c r="Q93" s="201">
        <v>5.0000000000000002E-5</v>
      </c>
      <c r="R93" s="201">
        <f>Q93*H93</f>
        <v>5.0000000000000002E-5</v>
      </c>
      <c r="S93" s="201">
        <v>0</v>
      </c>
      <c r="T93" s="202">
        <f>S93*H93</f>
        <v>0</v>
      </c>
      <c r="AR93" s="24" t="s">
        <v>135</v>
      </c>
      <c r="AT93" s="24" t="s">
        <v>130</v>
      </c>
      <c r="AU93" s="24" t="s">
        <v>82</v>
      </c>
      <c r="AY93" s="24" t="s">
        <v>128</v>
      </c>
      <c r="BE93" s="203">
        <f>IF(N93="základní",J93,0)</f>
        <v>0</v>
      </c>
      <c r="BF93" s="203">
        <f>IF(N93="snížená",J93,0)</f>
        <v>0</v>
      </c>
      <c r="BG93" s="203">
        <f>IF(N93="zákl. přenesená",J93,0)</f>
        <v>0</v>
      </c>
      <c r="BH93" s="203">
        <f>IF(N93="sníž. přenesená",J93,0)</f>
        <v>0</v>
      </c>
      <c r="BI93" s="203">
        <f>IF(N93="nulová",J93,0)</f>
        <v>0</v>
      </c>
      <c r="BJ93" s="24" t="s">
        <v>24</v>
      </c>
      <c r="BK93" s="203">
        <f>ROUND(I93*H93,2)</f>
        <v>0</v>
      </c>
      <c r="BL93" s="24" t="s">
        <v>135</v>
      </c>
      <c r="BM93" s="24" t="s">
        <v>139</v>
      </c>
    </row>
    <row r="94" spans="2:65" s="1" customFormat="1" ht="16.5" customHeight="1">
      <c r="B94" s="41"/>
      <c r="C94" s="192" t="s">
        <v>140</v>
      </c>
      <c r="D94" s="192" t="s">
        <v>130</v>
      </c>
      <c r="E94" s="193" t="s">
        <v>141</v>
      </c>
      <c r="F94" s="194" t="s">
        <v>142</v>
      </c>
      <c r="G94" s="195" t="s">
        <v>143</v>
      </c>
      <c r="H94" s="196">
        <v>78</v>
      </c>
      <c r="I94" s="197"/>
      <c r="J94" s="198">
        <f>ROUND(I94*H94,2)</f>
        <v>0</v>
      </c>
      <c r="K94" s="194" t="s">
        <v>134</v>
      </c>
      <c r="L94" s="61"/>
      <c r="M94" s="199" t="s">
        <v>22</v>
      </c>
      <c r="N94" s="200" t="s">
        <v>44</v>
      </c>
      <c r="O94" s="42"/>
      <c r="P94" s="201">
        <f>O94*H94</f>
        <v>0</v>
      </c>
      <c r="Q94" s="201">
        <v>0</v>
      </c>
      <c r="R94" s="201">
        <f>Q94*H94</f>
        <v>0</v>
      </c>
      <c r="S94" s="201">
        <v>0</v>
      </c>
      <c r="T94" s="202">
        <f>S94*H94</f>
        <v>0</v>
      </c>
      <c r="AR94" s="24" t="s">
        <v>135</v>
      </c>
      <c r="AT94" s="24" t="s">
        <v>130</v>
      </c>
      <c r="AU94" s="24" t="s">
        <v>82</v>
      </c>
      <c r="AY94" s="24" t="s">
        <v>128</v>
      </c>
      <c r="BE94" s="203">
        <f>IF(N94="základní",J94,0)</f>
        <v>0</v>
      </c>
      <c r="BF94" s="203">
        <f>IF(N94="snížená",J94,0)</f>
        <v>0</v>
      </c>
      <c r="BG94" s="203">
        <f>IF(N94="zákl. přenesená",J94,0)</f>
        <v>0</v>
      </c>
      <c r="BH94" s="203">
        <f>IF(N94="sníž. přenesená",J94,0)</f>
        <v>0</v>
      </c>
      <c r="BI94" s="203">
        <f>IF(N94="nulová",J94,0)</f>
        <v>0</v>
      </c>
      <c r="BJ94" s="24" t="s">
        <v>24</v>
      </c>
      <c r="BK94" s="203">
        <f>ROUND(I94*H94,2)</f>
        <v>0</v>
      </c>
      <c r="BL94" s="24" t="s">
        <v>135</v>
      </c>
      <c r="BM94" s="24" t="s">
        <v>144</v>
      </c>
    </row>
    <row r="95" spans="2:65" s="11" customFormat="1">
      <c r="B95" s="204"/>
      <c r="C95" s="205"/>
      <c r="D95" s="206" t="s">
        <v>145</v>
      </c>
      <c r="E95" s="207" t="s">
        <v>22</v>
      </c>
      <c r="F95" s="208" t="s">
        <v>146</v>
      </c>
      <c r="G95" s="205"/>
      <c r="H95" s="207" t="s">
        <v>22</v>
      </c>
      <c r="I95" s="209"/>
      <c r="J95" s="205"/>
      <c r="K95" s="205"/>
      <c r="L95" s="210"/>
      <c r="M95" s="211"/>
      <c r="N95" s="212"/>
      <c r="O95" s="212"/>
      <c r="P95" s="212"/>
      <c r="Q95" s="212"/>
      <c r="R95" s="212"/>
      <c r="S95" s="212"/>
      <c r="T95" s="213"/>
      <c r="AT95" s="214" t="s">
        <v>145</v>
      </c>
      <c r="AU95" s="214" t="s">
        <v>82</v>
      </c>
      <c r="AV95" s="11" t="s">
        <v>24</v>
      </c>
      <c r="AW95" s="11" t="s">
        <v>37</v>
      </c>
      <c r="AX95" s="11" t="s">
        <v>73</v>
      </c>
      <c r="AY95" s="214" t="s">
        <v>128</v>
      </c>
    </row>
    <row r="96" spans="2:65" s="12" customFormat="1">
      <c r="B96" s="215"/>
      <c r="C96" s="216"/>
      <c r="D96" s="206" t="s">
        <v>145</v>
      </c>
      <c r="E96" s="217" t="s">
        <v>22</v>
      </c>
      <c r="F96" s="218" t="s">
        <v>147</v>
      </c>
      <c r="G96" s="216"/>
      <c r="H96" s="219">
        <v>78</v>
      </c>
      <c r="I96" s="220"/>
      <c r="J96" s="216"/>
      <c r="K96" s="216"/>
      <c r="L96" s="221"/>
      <c r="M96" s="222"/>
      <c r="N96" s="223"/>
      <c r="O96" s="223"/>
      <c r="P96" s="223"/>
      <c r="Q96" s="223"/>
      <c r="R96" s="223"/>
      <c r="S96" s="223"/>
      <c r="T96" s="224"/>
      <c r="AT96" s="225" t="s">
        <v>145</v>
      </c>
      <c r="AU96" s="225" t="s">
        <v>82</v>
      </c>
      <c r="AV96" s="12" t="s">
        <v>82</v>
      </c>
      <c r="AW96" s="12" t="s">
        <v>37</v>
      </c>
      <c r="AX96" s="12" t="s">
        <v>73</v>
      </c>
      <c r="AY96" s="225" t="s">
        <v>128</v>
      </c>
    </row>
    <row r="97" spans="2:65" s="13" customFormat="1">
      <c r="B97" s="226"/>
      <c r="C97" s="227"/>
      <c r="D97" s="206" t="s">
        <v>145</v>
      </c>
      <c r="E97" s="228" t="s">
        <v>22</v>
      </c>
      <c r="F97" s="229" t="s">
        <v>148</v>
      </c>
      <c r="G97" s="227"/>
      <c r="H97" s="230">
        <v>78</v>
      </c>
      <c r="I97" s="231"/>
      <c r="J97" s="227"/>
      <c r="K97" s="227"/>
      <c r="L97" s="232"/>
      <c r="M97" s="233"/>
      <c r="N97" s="234"/>
      <c r="O97" s="234"/>
      <c r="P97" s="234"/>
      <c r="Q97" s="234"/>
      <c r="R97" s="234"/>
      <c r="S97" s="234"/>
      <c r="T97" s="235"/>
      <c r="AT97" s="236" t="s">
        <v>145</v>
      </c>
      <c r="AU97" s="236" t="s">
        <v>82</v>
      </c>
      <c r="AV97" s="13" t="s">
        <v>135</v>
      </c>
      <c r="AW97" s="13" t="s">
        <v>37</v>
      </c>
      <c r="AX97" s="13" t="s">
        <v>24</v>
      </c>
      <c r="AY97" s="236" t="s">
        <v>128</v>
      </c>
    </row>
    <row r="98" spans="2:65" s="1" customFormat="1" ht="25.5" customHeight="1">
      <c r="B98" s="41"/>
      <c r="C98" s="192" t="s">
        <v>135</v>
      </c>
      <c r="D98" s="192" t="s">
        <v>130</v>
      </c>
      <c r="E98" s="193" t="s">
        <v>149</v>
      </c>
      <c r="F98" s="194" t="s">
        <v>150</v>
      </c>
      <c r="G98" s="195" t="s">
        <v>143</v>
      </c>
      <c r="H98" s="196">
        <v>70</v>
      </c>
      <c r="I98" s="197"/>
      <c r="J98" s="198">
        <f>ROUND(I98*H98,2)</f>
        <v>0</v>
      </c>
      <c r="K98" s="194" t="s">
        <v>134</v>
      </c>
      <c r="L98" s="61"/>
      <c r="M98" s="199" t="s">
        <v>22</v>
      </c>
      <c r="N98" s="200" t="s">
        <v>44</v>
      </c>
      <c r="O98" s="42"/>
      <c r="P98" s="201">
        <f>O98*H98</f>
        <v>0</v>
      </c>
      <c r="Q98" s="201">
        <v>0</v>
      </c>
      <c r="R98" s="201">
        <f>Q98*H98</f>
        <v>0</v>
      </c>
      <c r="S98" s="201">
        <v>0</v>
      </c>
      <c r="T98" s="202">
        <f>S98*H98</f>
        <v>0</v>
      </c>
      <c r="AR98" s="24" t="s">
        <v>135</v>
      </c>
      <c r="AT98" s="24" t="s">
        <v>130</v>
      </c>
      <c r="AU98" s="24" t="s">
        <v>82</v>
      </c>
      <c r="AY98" s="24" t="s">
        <v>128</v>
      </c>
      <c r="BE98" s="203">
        <f>IF(N98="základní",J98,0)</f>
        <v>0</v>
      </c>
      <c r="BF98" s="203">
        <f>IF(N98="snížená",J98,0)</f>
        <v>0</v>
      </c>
      <c r="BG98" s="203">
        <f>IF(N98="zákl. přenesená",J98,0)</f>
        <v>0</v>
      </c>
      <c r="BH98" s="203">
        <f>IF(N98="sníž. přenesená",J98,0)</f>
        <v>0</v>
      </c>
      <c r="BI98" s="203">
        <f>IF(N98="nulová",J98,0)</f>
        <v>0</v>
      </c>
      <c r="BJ98" s="24" t="s">
        <v>24</v>
      </c>
      <c r="BK98" s="203">
        <f>ROUND(I98*H98,2)</f>
        <v>0</v>
      </c>
      <c r="BL98" s="24" t="s">
        <v>135</v>
      </c>
      <c r="BM98" s="24" t="s">
        <v>151</v>
      </c>
    </row>
    <row r="99" spans="2:65" s="11" customFormat="1">
      <c r="B99" s="204"/>
      <c r="C99" s="205"/>
      <c r="D99" s="206" t="s">
        <v>145</v>
      </c>
      <c r="E99" s="207" t="s">
        <v>22</v>
      </c>
      <c r="F99" s="208" t="s">
        <v>152</v>
      </c>
      <c r="G99" s="205"/>
      <c r="H99" s="207" t="s">
        <v>22</v>
      </c>
      <c r="I99" s="209"/>
      <c r="J99" s="205"/>
      <c r="K99" s="205"/>
      <c r="L99" s="210"/>
      <c r="M99" s="211"/>
      <c r="N99" s="212"/>
      <c r="O99" s="212"/>
      <c r="P99" s="212"/>
      <c r="Q99" s="212"/>
      <c r="R99" s="212"/>
      <c r="S99" s="212"/>
      <c r="T99" s="213"/>
      <c r="AT99" s="214" t="s">
        <v>145</v>
      </c>
      <c r="AU99" s="214" t="s">
        <v>82</v>
      </c>
      <c r="AV99" s="11" t="s">
        <v>24</v>
      </c>
      <c r="AW99" s="11" t="s">
        <v>37</v>
      </c>
      <c r="AX99" s="11" t="s">
        <v>73</v>
      </c>
      <c r="AY99" s="214" t="s">
        <v>128</v>
      </c>
    </row>
    <row r="100" spans="2:65" s="11" customFormat="1">
      <c r="B100" s="204"/>
      <c r="C100" s="205"/>
      <c r="D100" s="206" t="s">
        <v>145</v>
      </c>
      <c r="E100" s="207" t="s">
        <v>22</v>
      </c>
      <c r="F100" s="208" t="s">
        <v>153</v>
      </c>
      <c r="G100" s="205"/>
      <c r="H100" s="207" t="s">
        <v>22</v>
      </c>
      <c r="I100" s="209"/>
      <c r="J100" s="205"/>
      <c r="K100" s="205"/>
      <c r="L100" s="210"/>
      <c r="M100" s="211"/>
      <c r="N100" s="212"/>
      <c r="O100" s="212"/>
      <c r="P100" s="212"/>
      <c r="Q100" s="212"/>
      <c r="R100" s="212"/>
      <c r="S100" s="212"/>
      <c r="T100" s="213"/>
      <c r="AT100" s="214" t="s">
        <v>145</v>
      </c>
      <c r="AU100" s="214" t="s">
        <v>82</v>
      </c>
      <c r="AV100" s="11" t="s">
        <v>24</v>
      </c>
      <c r="AW100" s="11" t="s">
        <v>37</v>
      </c>
      <c r="AX100" s="11" t="s">
        <v>73</v>
      </c>
      <c r="AY100" s="214" t="s">
        <v>128</v>
      </c>
    </row>
    <row r="101" spans="2:65" s="11" customFormat="1">
      <c r="B101" s="204"/>
      <c r="C101" s="205"/>
      <c r="D101" s="206" t="s">
        <v>145</v>
      </c>
      <c r="E101" s="207" t="s">
        <v>22</v>
      </c>
      <c r="F101" s="208" t="s">
        <v>154</v>
      </c>
      <c r="G101" s="205"/>
      <c r="H101" s="207" t="s">
        <v>22</v>
      </c>
      <c r="I101" s="209"/>
      <c r="J101" s="205"/>
      <c r="K101" s="205"/>
      <c r="L101" s="210"/>
      <c r="M101" s="211"/>
      <c r="N101" s="212"/>
      <c r="O101" s="212"/>
      <c r="P101" s="212"/>
      <c r="Q101" s="212"/>
      <c r="R101" s="212"/>
      <c r="S101" s="212"/>
      <c r="T101" s="213"/>
      <c r="AT101" s="214" t="s">
        <v>145</v>
      </c>
      <c r="AU101" s="214" t="s">
        <v>82</v>
      </c>
      <c r="AV101" s="11" t="s">
        <v>24</v>
      </c>
      <c r="AW101" s="11" t="s">
        <v>37</v>
      </c>
      <c r="AX101" s="11" t="s">
        <v>73</v>
      </c>
      <c r="AY101" s="214" t="s">
        <v>128</v>
      </c>
    </row>
    <row r="102" spans="2:65" s="12" customFormat="1">
      <c r="B102" s="215"/>
      <c r="C102" s="216"/>
      <c r="D102" s="206" t="s">
        <v>145</v>
      </c>
      <c r="E102" s="217" t="s">
        <v>22</v>
      </c>
      <c r="F102" s="218" t="s">
        <v>155</v>
      </c>
      <c r="G102" s="216"/>
      <c r="H102" s="219">
        <v>70</v>
      </c>
      <c r="I102" s="220"/>
      <c r="J102" s="216"/>
      <c r="K102" s="216"/>
      <c r="L102" s="221"/>
      <c r="M102" s="222"/>
      <c r="N102" s="223"/>
      <c r="O102" s="223"/>
      <c r="P102" s="223"/>
      <c r="Q102" s="223"/>
      <c r="R102" s="223"/>
      <c r="S102" s="223"/>
      <c r="T102" s="224"/>
      <c r="AT102" s="225" t="s">
        <v>145</v>
      </c>
      <c r="AU102" s="225" t="s">
        <v>82</v>
      </c>
      <c r="AV102" s="12" t="s">
        <v>82</v>
      </c>
      <c r="AW102" s="12" t="s">
        <v>37</v>
      </c>
      <c r="AX102" s="12" t="s">
        <v>73</v>
      </c>
      <c r="AY102" s="225" t="s">
        <v>128</v>
      </c>
    </row>
    <row r="103" spans="2:65" s="13" customFormat="1">
      <c r="B103" s="226"/>
      <c r="C103" s="227"/>
      <c r="D103" s="206" t="s">
        <v>145</v>
      </c>
      <c r="E103" s="228" t="s">
        <v>22</v>
      </c>
      <c r="F103" s="229" t="s">
        <v>148</v>
      </c>
      <c r="G103" s="227"/>
      <c r="H103" s="230">
        <v>70</v>
      </c>
      <c r="I103" s="231"/>
      <c r="J103" s="227"/>
      <c r="K103" s="227"/>
      <c r="L103" s="232"/>
      <c r="M103" s="233"/>
      <c r="N103" s="234"/>
      <c r="O103" s="234"/>
      <c r="P103" s="234"/>
      <c r="Q103" s="234"/>
      <c r="R103" s="234"/>
      <c r="S103" s="234"/>
      <c r="T103" s="235"/>
      <c r="AT103" s="236" t="s">
        <v>145</v>
      </c>
      <c r="AU103" s="236" t="s">
        <v>82</v>
      </c>
      <c r="AV103" s="13" t="s">
        <v>135</v>
      </c>
      <c r="AW103" s="13" t="s">
        <v>37</v>
      </c>
      <c r="AX103" s="13" t="s">
        <v>24</v>
      </c>
      <c r="AY103" s="236" t="s">
        <v>128</v>
      </c>
    </row>
    <row r="104" spans="2:65" s="1" customFormat="1" ht="16.5" customHeight="1">
      <c r="B104" s="41"/>
      <c r="C104" s="192" t="s">
        <v>156</v>
      </c>
      <c r="D104" s="192" t="s">
        <v>130</v>
      </c>
      <c r="E104" s="193" t="s">
        <v>157</v>
      </c>
      <c r="F104" s="194" t="s">
        <v>158</v>
      </c>
      <c r="G104" s="195" t="s">
        <v>143</v>
      </c>
      <c r="H104" s="196">
        <v>140</v>
      </c>
      <c r="I104" s="197"/>
      <c r="J104" s="198">
        <f>ROUND(I104*H104,2)</f>
        <v>0</v>
      </c>
      <c r="K104" s="194" t="s">
        <v>134</v>
      </c>
      <c r="L104" s="61"/>
      <c r="M104" s="199" t="s">
        <v>22</v>
      </c>
      <c r="N104" s="200" t="s">
        <v>44</v>
      </c>
      <c r="O104" s="42"/>
      <c r="P104" s="201">
        <f>O104*H104</f>
        <v>0</v>
      </c>
      <c r="Q104" s="201">
        <v>0</v>
      </c>
      <c r="R104" s="201">
        <f>Q104*H104</f>
        <v>0</v>
      </c>
      <c r="S104" s="201">
        <v>0</v>
      </c>
      <c r="T104" s="202">
        <f>S104*H104</f>
        <v>0</v>
      </c>
      <c r="AR104" s="24" t="s">
        <v>135</v>
      </c>
      <c r="AT104" s="24" t="s">
        <v>130</v>
      </c>
      <c r="AU104" s="24" t="s">
        <v>82</v>
      </c>
      <c r="AY104" s="24" t="s">
        <v>128</v>
      </c>
      <c r="BE104" s="203">
        <f>IF(N104="základní",J104,0)</f>
        <v>0</v>
      </c>
      <c r="BF104" s="203">
        <f>IF(N104="snížená",J104,0)</f>
        <v>0</v>
      </c>
      <c r="BG104" s="203">
        <f>IF(N104="zákl. přenesená",J104,0)</f>
        <v>0</v>
      </c>
      <c r="BH104" s="203">
        <f>IF(N104="sníž. přenesená",J104,0)</f>
        <v>0</v>
      </c>
      <c r="BI104" s="203">
        <f>IF(N104="nulová",J104,0)</f>
        <v>0</v>
      </c>
      <c r="BJ104" s="24" t="s">
        <v>24</v>
      </c>
      <c r="BK104" s="203">
        <f>ROUND(I104*H104,2)</f>
        <v>0</v>
      </c>
      <c r="BL104" s="24" t="s">
        <v>135</v>
      </c>
      <c r="BM104" s="24" t="s">
        <v>159</v>
      </c>
    </row>
    <row r="105" spans="2:65" s="11" customFormat="1">
      <c r="B105" s="204"/>
      <c r="C105" s="205"/>
      <c r="D105" s="206" t="s">
        <v>145</v>
      </c>
      <c r="E105" s="207" t="s">
        <v>22</v>
      </c>
      <c r="F105" s="208" t="s">
        <v>152</v>
      </c>
      <c r="G105" s="205"/>
      <c r="H105" s="207" t="s">
        <v>22</v>
      </c>
      <c r="I105" s="209"/>
      <c r="J105" s="205"/>
      <c r="K105" s="205"/>
      <c r="L105" s="210"/>
      <c r="M105" s="211"/>
      <c r="N105" s="212"/>
      <c r="O105" s="212"/>
      <c r="P105" s="212"/>
      <c r="Q105" s="212"/>
      <c r="R105" s="212"/>
      <c r="S105" s="212"/>
      <c r="T105" s="213"/>
      <c r="AT105" s="214" t="s">
        <v>145</v>
      </c>
      <c r="AU105" s="214" t="s">
        <v>82</v>
      </c>
      <c r="AV105" s="11" t="s">
        <v>24</v>
      </c>
      <c r="AW105" s="11" t="s">
        <v>37</v>
      </c>
      <c r="AX105" s="11" t="s">
        <v>73</v>
      </c>
      <c r="AY105" s="214" t="s">
        <v>128</v>
      </c>
    </row>
    <row r="106" spans="2:65" s="11" customFormat="1">
      <c r="B106" s="204"/>
      <c r="C106" s="205"/>
      <c r="D106" s="206" t="s">
        <v>145</v>
      </c>
      <c r="E106" s="207" t="s">
        <v>22</v>
      </c>
      <c r="F106" s="208" t="s">
        <v>153</v>
      </c>
      <c r="G106" s="205"/>
      <c r="H106" s="207" t="s">
        <v>22</v>
      </c>
      <c r="I106" s="209"/>
      <c r="J106" s="205"/>
      <c r="K106" s="205"/>
      <c r="L106" s="210"/>
      <c r="M106" s="211"/>
      <c r="N106" s="212"/>
      <c r="O106" s="212"/>
      <c r="P106" s="212"/>
      <c r="Q106" s="212"/>
      <c r="R106" s="212"/>
      <c r="S106" s="212"/>
      <c r="T106" s="213"/>
      <c r="AT106" s="214" t="s">
        <v>145</v>
      </c>
      <c r="AU106" s="214" t="s">
        <v>82</v>
      </c>
      <c r="AV106" s="11" t="s">
        <v>24</v>
      </c>
      <c r="AW106" s="11" t="s">
        <v>37</v>
      </c>
      <c r="AX106" s="11" t="s">
        <v>73</v>
      </c>
      <c r="AY106" s="214" t="s">
        <v>128</v>
      </c>
    </row>
    <row r="107" spans="2:65" s="11" customFormat="1">
      <c r="B107" s="204"/>
      <c r="C107" s="205"/>
      <c r="D107" s="206" t="s">
        <v>145</v>
      </c>
      <c r="E107" s="207" t="s">
        <v>22</v>
      </c>
      <c r="F107" s="208" t="s">
        <v>160</v>
      </c>
      <c r="G107" s="205"/>
      <c r="H107" s="207" t="s">
        <v>22</v>
      </c>
      <c r="I107" s="209"/>
      <c r="J107" s="205"/>
      <c r="K107" s="205"/>
      <c r="L107" s="210"/>
      <c r="M107" s="211"/>
      <c r="N107" s="212"/>
      <c r="O107" s="212"/>
      <c r="P107" s="212"/>
      <c r="Q107" s="212"/>
      <c r="R107" s="212"/>
      <c r="S107" s="212"/>
      <c r="T107" s="213"/>
      <c r="AT107" s="214" t="s">
        <v>145</v>
      </c>
      <c r="AU107" s="214" t="s">
        <v>82</v>
      </c>
      <c r="AV107" s="11" t="s">
        <v>24</v>
      </c>
      <c r="AW107" s="11" t="s">
        <v>37</v>
      </c>
      <c r="AX107" s="11" t="s">
        <v>73</v>
      </c>
      <c r="AY107" s="214" t="s">
        <v>128</v>
      </c>
    </row>
    <row r="108" spans="2:65" s="12" customFormat="1">
      <c r="B108" s="215"/>
      <c r="C108" s="216"/>
      <c r="D108" s="206" t="s">
        <v>145</v>
      </c>
      <c r="E108" s="217" t="s">
        <v>22</v>
      </c>
      <c r="F108" s="218" t="s">
        <v>161</v>
      </c>
      <c r="G108" s="216"/>
      <c r="H108" s="219">
        <v>140</v>
      </c>
      <c r="I108" s="220"/>
      <c r="J108" s="216"/>
      <c r="K108" s="216"/>
      <c r="L108" s="221"/>
      <c r="M108" s="222"/>
      <c r="N108" s="223"/>
      <c r="O108" s="223"/>
      <c r="P108" s="223"/>
      <c r="Q108" s="223"/>
      <c r="R108" s="223"/>
      <c r="S108" s="223"/>
      <c r="T108" s="224"/>
      <c r="AT108" s="225" t="s">
        <v>145</v>
      </c>
      <c r="AU108" s="225" t="s">
        <v>82</v>
      </c>
      <c r="AV108" s="12" t="s">
        <v>82</v>
      </c>
      <c r="AW108" s="12" t="s">
        <v>37</v>
      </c>
      <c r="AX108" s="12" t="s">
        <v>73</v>
      </c>
      <c r="AY108" s="225" t="s">
        <v>128</v>
      </c>
    </row>
    <row r="109" spans="2:65" s="13" customFormat="1">
      <c r="B109" s="226"/>
      <c r="C109" s="227"/>
      <c r="D109" s="206" t="s">
        <v>145</v>
      </c>
      <c r="E109" s="228" t="s">
        <v>22</v>
      </c>
      <c r="F109" s="229" t="s">
        <v>148</v>
      </c>
      <c r="G109" s="227"/>
      <c r="H109" s="230">
        <v>140</v>
      </c>
      <c r="I109" s="231"/>
      <c r="J109" s="227"/>
      <c r="K109" s="227"/>
      <c r="L109" s="232"/>
      <c r="M109" s="233"/>
      <c r="N109" s="234"/>
      <c r="O109" s="234"/>
      <c r="P109" s="234"/>
      <c r="Q109" s="234"/>
      <c r="R109" s="234"/>
      <c r="S109" s="234"/>
      <c r="T109" s="235"/>
      <c r="AT109" s="236" t="s">
        <v>145</v>
      </c>
      <c r="AU109" s="236" t="s">
        <v>82</v>
      </c>
      <c r="AV109" s="13" t="s">
        <v>135</v>
      </c>
      <c r="AW109" s="13" t="s">
        <v>37</v>
      </c>
      <c r="AX109" s="13" t="s">
        <v>24</v>
      </c>
      <c r="AY109" s="236" t="s">
        <v>128</v>
      </c>
    </row>
    <row r="110" spans="2:65" s="1" customFormat="1" ht="16.5" customHeight="1">
      <c r="B110" s="41"/>
      <c r="C110" s="192" t="s">
        <v>162</v>
      </c>
      <c r="D110" s="192" t="s">
        <v>130</v>
      </c>
      <c r="E110" s="193" t="s">
        <v>163</v>
      </c>
      <c r="F110" s="194" t="s">
        <v>164</v>
      </c>
      <c r="G110" s="195" t="s">
        <v>143</v>
      </c>
      <c r="H110" s="196">
        <v>70</v>
      </c>
      <c r="I110" s="197"/>
      <c r="J110" s="198">
        <f>ROUND(I110*H110,2)</f>
        <v>0</v>
      </c>
      <c r="K110" s="194" t="s">
        <v>134</v>
      </c>
      <c r="L110" s="61"/>
      <c r="M110" s="199" t="s">
        <v>22</v>
      </c>
      <c r="N110" s="200" t="s">
        <v>44</v>
      </c>
      <c r="O110" s="42"/>
      <c r="P110" s="201">
        <f>O110*H110</f>
        <v>0</v>
      </c>
      <c r="Q110" s="201">
        <v>0</v>
      </c>
      <c r="R110" s="201">
        <f>Q110*H110</f>
        <v>0</v>
      </c>
      <c r="S110" s="201">
        <v>0</v>
      </c>
      <c r="T110" s="202">
        <f>S110*H110</f>
        <v>0</v>
      </c>
      <c r="AR110" s="24" t="s">
        <v>135</v>
      </c>
      <c r="AT110" s="24" t="s">
        <v>130</v>
      </c>
      <c r="AU110" s="24" t="s">
        <v>82</v>
      </c>
      <c r="AY110" s="24" t="s">
        <v>128</v>
      </c>
      <c r="BE110" s="203">
        <f>IF(N110="základní",J110,0)</f>
        <v>0</v>
      </c>
      <c r="BF110" s="203">
        <f>IF(N110="snížená",J110,0)</f>
        <v>0</v>
      </c>
      <c r="BG110" s="203">
        <f>IF(N110="zákl. přenesená",J110,0)</f>
        <v>0</v>
      </c>
      <c r="BH110" s="203">
        <f>IF(N110="sníž. přenesená",J110,0)</f>
        <v>0</v>
      </c>
      <c r="BI110" s="203">
        <f>IF(N110="nulová",J110,0)</f>
        <v>0</v>
      </c>
      <c r="BJ110" s="24" t="s">
        <v>24</v>
      </c>
      <c r="BK110" s="203">
        <f>ROUND(I110*H110,2)</f>
        <v>0</v>
      </c>
      <c r="BL110" s="24" t="s">
        <v>135</v>
      </c>
      <c r="BM110" s="24" t="s">
        <v>165</v>
      </c>
    </row>
    <row r="111" spans="2:65" s="11" customFormat="1">
      <c r="B111" s="204"/>
      <c r="C111" s="205"/>
      <c r="D111" s="206" t="s">
        <v>145</v>
      </c>
      <c r="E111" s="207" t="s">
        <v>22</v>
      </c>
      <c r="F111" s="208" t="s">
        <v>166</v>
      </c>
      <c r="G111" s="205"/>
      <c r="H111" s="207" t="s">
        <v>22</v>
      </c>
      <c r="I111" s="209"/>
      <c r="J111" s="205"/>
      <c r="K111" s="205"/>
      <c r="L111" s="210"/>
      <c r="M111" s="211"/>
      <c r="N111" s="212"/>
      <c r="O111" s="212"/>
      <c r="P111" s="212"/>
      <c r="Q111" s="212"/>
      <c r="R111" s="212"/>
      <c r="S111" s="212"/>
      <c r="T111" s="213"/>
      <c r="AT111" s="214" t="s">
        <v>145</v>
      </c>
      <c r="AU111" s="214" t="s">
        <v>82</v>
      </c>
      <c r="AV111" s="11" t="s">
        <v>24</v>
      </c>
      <c r="AW111" s="11" t="s">
        <v>37</v>
      </c>
      <c r="AX111" s="11" t="s">
        <v>73</v>
      </c>
      <c r="AY111" s="214" t="s">
        <v>128</v>
      </c>
    </row>
    <row r="112" spans="2:65" s="12" customFormat="1">
      <c r="B112" s="215"/>
      <c r="C112" s="216"/>
      <c r="D112" s="206" t="s">
        <v>145</v>
      </c>
      <c r="E112" s="217" t="s">
        <v>22</v>
      </c>
      <c r="F112" s="218" t="s">
        <v>167</v>
      </c>
      <c r="G112" s="216"/>
      <c r="H112" s="219">
        <v>70</v>
      </c>
      <c r="I112" s="220"/>
      <c r="J112" s="216"/>
      <c r="K112" s="216"/>
      <c r="L112" s="221"/>
      <c r="M112" s="222"/>
      <c r="N112" s="223"/>
      <c r="O112" s="223"/>
      <c r="P112" s="223"/>
      <c r="Q112" s="223"/>
      <c r="R112" s="223"/>
      <c r="S112" s="223"/>
      <c r="T112" s="224"/>
      <c r="AT112" s="225" t="s">
        <v>145</v>
      </c>
      <c r="AU112" s="225" t="s">
        <v>82</v>
      </c>
      <c r="AV112" s="12" t="s">
        <v>82</v>
      </c>
      <c r="AW112" s="12" t="s">
        <v>37</v>
      </c>
      <c r="AX112" s="12" t="s">
        <v>73</v>
      </c>
      <c r="AY112" s="225" t="s">
        <v>128</v>
      </c>
    </row>
    <row r="113" spans="2:65" s="13" customFormat="1">
      <c r="B113" s="226"/>
      <c r="C113" s="227"/>
      <c r="D113" s="206" t="s">
        <v>145</v>
      </c>
      <c r="E113" s="228" t="s">
        <v>22</v>
      </c>
      <c r="F113" s="229" t="s">
        <v>148</v>
      </c>
      <c r="G113" s="227"/>
      <c r="H113" s="230">
        <v>70</v>
      </c>
      <c r="I113" s="231"/>
      <c r="J113" s="227"/>
      <c r="K113" s="227"/>
      <c r="L113" s="232"/>
      <c r="M113" s="233"/>
      <c r="N113" s="234"/>
      <c r="O113" s="234"/>
      <c r="P113" s="234"/>
      <c r="Q113" s="234"/>
      <c r="R113" s="234"/>
      <c r="S113" s="234"/>
      <c r="T113" s="235"/>
      <c r="AT113" s="236" t="s">
        <v>145</v>
      </c>
      <c r="AU113" s="236" t="s">
        <v>82</v>
      </c>
      <c r="AV113" s="13" t="s">
        <v>135</v>
      </c>
      <c r="AW113" s="13" t="s">
        <v>37</v>
      </c>
      <c r="AX113" s="13" t="s">
        <v>24</v>
      </c>
      <c r="AY113" s="236" t="s">
        <v>128</v>
      </c>
    </row>
    <row r="114" spans="2:65" s="1" customFormat="1" ht="16.5" customHeight="1">
      <c r="B114" s="41"/>
      <c r="C114" s="192" t="s">
        <v>168</v>
      </c>
      <c r="D114" s="192" t="s">
        <v>130</v>
      </c>
      <c r="E114" s="193" t="s">
        <v>169</v>
      </c>
      <c r="F114" s="194" t="s">
        <v>170</v>
      </c>
      <c r="G114" s="195" t="s">
        <v>143</v>
      </c>
      <c r="H114" s="196">
        <v>140</v>
      </c>
      <c r="I114" s="197"/>
      <c r="J114" s="198">
        <f>ROUND(I114*H114,2)</f>
        <v>0</v>
      </c>
      <c r="K114" s="194" t="s">
        <v>134</v>
      </c>
      <c r="L114" s="61"/>
      <c r="M114" s="199" t="s">
        <v>22</v>
      </c>
      <c r="N114" s="200" t="s">
        <v>44</v>
      </c>
      <c r="O114" s="42"/>
      <c r="P114" s="201">
        <f>O114*H114</f>
        <v>0</v>
      </c>
      <c r="Q114" s="201">
        <v>0</v>
      </c>
      <c r="R114" s="201">
        <f>Q114*H114</f>
        <v>0</v>
      </c>
      <c r="S114" s="201">
        <v>0</v>
      </c>
      <c r="T114" s="202">
        <f>S114*H114</f>
        <v>0</v>
      </c>
      <c r="AR114" s="24" t="s">
        <v>135</v>
      </c>
      <c r="AT114" s="24" t="s">
        <v>130</v>
      </c>
      <c r="AU114" s="24" t="s">
        <v>82</v>
      </c>
      <c r="AY114" s="24" t="s">
        <v>128</v>
      </c>
      <c r="BE114" s="203">
        <f>IF(N114="základní",J114,0)</f>
        <v>0</v>
      </c>
      <c r="BF114" s="203">
        <f>IF(N114="snížená",J114,0)</f>
        <v>0</v>
      </c>
      <c r="BG114" s="203">
        <f>IF(N114="zákl. přenesená",J114,0)</f>
        <v>0</v>
      </c>
      <c r="BH114" s="203">
        <f>IF(N114="sníž. přenesená",J114,0)</f>
        <v>0</v>
      </c>
      <c r="BI114" s="203">
        <f>IF(N114="nulová",J114,0)</f>
        <v>0</v>
      </c>
      <c r="BJ114" s="24" t="s">
        <v>24</v>
      </c>
      <c r="BK114" s="203">
        <f>ROUND(I114*H114,2)</f>
        <v>0</v>
      </c>
      <c r="BL114" s="24" t="s">
        <v>135</v>
      </c>
      <c r="BM114" s="24" t="s">
        <v>171</v>
      </c>
    </row>
    <row r="115" spans="2:65" s="11" customFormat="1">
      <c r="B115" s="204"/>
      <c r="C115" s="205"/>
      <c r="D115" s="206" t="s">
        <v>145</v>
      </c>
      <c r="E115" s="207" t="s">
        <v>22</v>
      </c>
      <c r="F115" s="208" t="s">
        <v>152</v>
      </c>
      <c r="G115" s="205"/>
      <c r="H115" s="207" t="s">
        <v>22</v>
      </c>
      <c r="I115" s="209"/>
      <c r="J115" s="205"/>
      <c r="K115" s="205"/>
      <c r="L115" s="210"/>
      <c r="M115" s="211"/>
      <c r="N115" s="212"/>
      <c r="O115" s="212"/>
      <c r="P115" s="212"/>
      <c r="Q115" s="212"/>
      <c r="R115" s="212"/>
      <c r="S115" s="212"/>
      <c r="T115" s="213"/>
      <c r="AT115" s="214" t="s">
        <v>145</v>
      </c>
      <c r="AU115" s="214" t="s">
        <v>82</v>
      </c>
      <c r="AV115" s="11" t="s">
        <v>24</v>
      </c>
      <c r="AW115" s="11" t="s">
        <v>37</v>
      </c>
      <c r="AX115" s="11" t="s">
        <v>73</v>
      </c>
      <c r="AY115" s="214" t="s">
        <v>128</v>
      </c>
    </row>
    <row r="116" spans="2:65" s="11" customFormat="1">
      <c r="B116" s="204"/>
      <c r="C116" s="205"/>
      <c r="D116" s="206" t="s">
        <v>145</v>
      </c>
      <c r="E116" s="207" t="s">
        <v>22</v>
      </c>
      <c r="F116" s="208" t="s">
        <v>153</v>
      </c>
      <c r="G116" s="205"/>
      <c r="H116" s="207" t="s">
        <v>22</v>
      </c>
      <c r="I116" s="209"/>
      <c r="J116" s="205"/>
      <c r="K116" s="205"/>
      <c r="L116" s="210"/>
      <c r="M116" s="211"/>
      <c r="N116" s="212"/>
      <c r="O116" s="212"/>
      <c r="P116" s="212"/>
      <c r="Q116" s="212"/>
      <c r="R116" s="212"/>
      <c r="S116" s="212"/>
      <c r="T116" s="213"/>
      <c r="AT116" s="214" t="s">
        <v>145</v>
      </c>
      <c r="AU116" s="214" t="s">
        <v>82</v>
      </c>
      <c r="AV116" s="11" t="s">
        <v>24</v>
      </c>
      <c r="AW116" s="11" t="s">
        <v>37</v>
      </c>
      <c r="AX116" s="11" t="s">
        <v>73</v>
      </c>
      <c r="AY116" s="214" t="s">
        <v>128</v>
      </c>
    </row>
    <row r="117" spans="2:65" s="11" customFormat="1">
      <c r="B117" s="204"/>
      <c r="C117" s="205"/>
      <c r="D117" s="206" t="s">
        <v>145</v>
      </c>
      <c r="E117" s="207" t="s">
        <v>22</v>
      </c>
      <c r="F117" s="208" t="s">
        <v>160</v>
      </c>
      <c r="G117" s="205"/>
      <c r="H117" s="207" t="s">
        <v>22</v>
      </c>
      <c r="I117" s="209"/>
      <c r="J117" s="205"/>
      <c r="K117" s="205"/>
      <c r="L117" s="210"/>
      <c r="M117" s="211"/>
      <c r="N117" s="212"/>
      <c r="O117" s="212"/>
      <c r="P117" s="212"/>
      <c r="Q117" s="212"/>
      <c r="R117" s="212"/>
      <c r="S117" s="212"/>
      <c r="T117" s="213"/>
      <c r="AT117" s="214" t="s">
        <v>145</v>
      </c>
      <c r="AU117" s="214" t="s">
        <v>82</v>
      </c>
      <c r="AV117" s="11" t="s">
        <v>24</v>
      </c>
      <c r="AW117" s="11" t="s">
        <v>37</v>
      </c>
      <c r="AX117" s="11" t="s">
        <v>73</v>
      </c>
      <c r="AY117" s="214" t="s">
        <v>128</v>
      </c>
    </row>
    <row r="118" spans="2:65" s="12" customFormat="1">
      <c r="B118" s="215"/>
      <c r="C118" s="216"/>
      <c r="D118" s="206" t="s">
        <v>145</v>
      </c>
      <c r="E118" s="217" t="s">
        <v>22</v>
      </c>
      <c r="F118" s="218" t="s">
        <v>161</v>
      </c>
      <c r="G118" s="216"/>
      <c r="H118" s="219">
        <v>140</v>
      </c>
      <c r="I118" s="220"/>
      <c r="J118" s="216"/>
      <c r="K118" s="216"/>
      <c r="L118" s="221"/>
      <c r="M118" s="222"/>
      <c r="N118" s="223"/>
      <c r="O118" s="223"/>
      <c r="P118" s="223"/>
      <c r="Q118" s="223"/>
      <c r="R118" s="223"/>
      <c r="S118" s="223"/>
      <c r="T118" s="224"/>
      <c r="AT118" s="225" t="s">
        <v>145</v>
      </c>
      <c r="AU118" s="225" t="s">
        <v>82</v>
      </c>
      <c r="AV118" s="12" t="s">
        <v>82</v>
      </c>
      <c r="AW118" s="12" t="s">
        <v>37</v>
      </c>
      <c r="AX118" s="12" t="s">
        <v>73</v>
      </c>
      <c r="AY118" s="225" t="s">
        <v>128</v>
      </c>
    </row>
    <row r="119" spans="2:65" s="13" customFormat="1">
      <c r="B119" s="226"/>
      <c r="C119" s="227"/>
      <c r="D119" s="206" t="s">
        <v>145</v>
      </c>
      <c r="E119" s="228" t="s">
        <v>22</v>
      </c>
      <c r="F119" s="229" t="s">
        <v>148</v>
      </c>
      <c r="G119" s="227"/>
      <c r="H119" s="230">
        <v>140</v>
      </c>
      <c r="I119" s="231"/>
      <c r="J119" s="227"/>
      <c r="K119" s="227"/>
      <c r="L119" s="232"/>
      <c r="M119" s="233"/>
      <c r="N119" s="234"/>
      <c r="O119" s="234"/>
      <c r="P119" s="234"/>
      <c r="Q119" s="234"/>
      <c r="R119" s="234"/>
      <c r="S119" s="234"/>
      <c r="T119" s="235"/>
      <c r="AT119" s="236" t="s">
        <v>145</v>
      </c>
      <c r="AU119" s="236" t="s">
        <v>82</v>
      </c>
      <c r="AV119" s="13" t="s">
        <v>135</v>
      </c>
      <c r="AW119" s="13" t="s">
        <v>37</v>
      </c>
      <c r="AX119" s="13" t="s">
        <v>24</v>
      </c>
      <c r="AY119" s="236" t="s">
        <v>128</v>
      </c>
    </row>
    <row r="120" spans="2:65" s="1" customFormat="1" ht="16.5" customHeight="1">
      <c r="B120" s="41"/>
      <c r="C120" s="192" t="s">
        <v>172</v>
      </c>
      <c r="D120" s="192" t="s">
        <v>130</v>
      </c>
      <c r="E120" s="193" t="s">
        <v>173</v>
      </c>
      <c r="F120" s="194" t="s">
        <v>174</v>
      </c>
      <c r="G120" s="195" t="s">
        <v>143</v>
      </c>
      <c r="H120" s="196">
        <v>70</v>
      </c>
      <c r="I120" s="197"/>
      <c r="J120" s="198">
        <f>ROUND(I120*H120,2)</f>
        <v>0</v>
      </c>
      <c r="K120" s="194" t="s">
        <v>134</v>
      </c>
      <c r="L120" s="61"/>
      <c r="M120" s="199" t="s">
        <v>22</v>
      </c>
      <c r="N120" s="200" t="s">
        <v>44</v>
      </c>
      <c r="O120" s="42"/>
      <c r="P120" s="201">
        <f>O120*H120</f>
        <v>0</v>
      </c>
      <c r="Q120" s="201">
        <v>0</v>
      </c>
      <c r="R120" s="201">
        <f>Q120*H120</f>
        <v>0</v>
      </c>
      <c r="S120" s="201">
        <v>0</v>
      </c>
      <c r="T120" s="202">
        <f>S120*H120</f>
        <v>0</v>
      </c>
      <c r="AR120" s="24" t="s">
        <v>135</v>
      </c>
      <c r="AT120" s="24" t="s">
        <v>130</v>
      </c>
      <c r="AU120" s="24" t="s">
        <v>82</v>
      </c>
      <c r="AY120" s="24" t="s">
        <v>128</v>
      </c>
      <c r="BE120" s="203">
        <f>IF(N120="základní",J120,0)</f>
        <v>0</v>
      </c>
      <c r="BF120" s="203">
        <f>IF(N120="snížená",J120,0)</f>
        <v>0</v>
      </c>
      <c r="BG120" s="203">
        <f>IF(N120="zákl. přenesená",J120,0)</f>
        <v>0</v>
      </c>
      <c r="BH120" s="203">
        <f>IF(N120="sníž. přenesená",J120,0)</f>
        <v>0</v>
      </c>
      <c r="BI120" s="203">
        <f>IF(N120="nulová",J120,0)</f>
        <v>0</v>
      </c>
      <c r="BJ120" s="24" t="s">
        <v>24</v>
      </c>
      <c r="BK120" s="203">
        <f>ROUND(I120*H120,2)</f>
        <v>0</v>
      </c>
      <c r="BL120" s="24" t="s">
        <v>135</v>
      </c>
      <c r="BM120" s="24" t="s">
        <v>175</v>
      </c>
    </row>
    <row r="121" spans="2:65" s="11" customFormat="1">
      <c r="B121" s="204"/>
      <c r="C121" s="205"/>
      <c r="D121" s="206" t="s">
        <v>145</v>
      </c>
      <c r="E121" s="207" t="s">
        <v>22</v>
      </c>
      <c r="F121" s="208" t="s">
        <v>166</v>
      </c>
      <c r="G121" s="205"/>
      <c r="H121" s="207" t="s">
        <v>22</v>
      </c>
      <c r="I121" s="209"/>
      <c r="J121" s="205"/>
      <c r="K121" s="205"/>
      <c r="L121" s="210"/>
      <c r="M121" s="211"/>
      <c r="N121" s="212"/>
      <c r="O121" s="212"/>
      <c r="P121" s="212"/>
      <c r="Q121" s="212"/>
      <c r="R121" s="212"/>
      <c r="S121" s="212"/>
      <c r="T121" s="213"/>
      <c r="AT121" s="214" t="s">
        <v>145</v>
      </c>
      <c r="AU121" s="214" t="s">
        <v>82</v>
      </c>
      <c r="AV121" s="11" t="s">
        <v>24</v>
      </c>
      <c r="AW121" s="11" t="s">
        <v>37</v>
      </c>
      <c r="AX121" s="11" t="s">
        <v>73</v>
      </c>
      <c r="AY121" s="214" t="s">
        <v>128</v>
      </c>
    </row>
    <row r="122" spans="2:65" s="12" customFormat="1">
      <c r="B122" s="215"/>
      <c r="C122" s="216"/>
      <c r="D122" s="206" t="s">
        <v>145</v>
      </c>
      <c r="E122" s="217" t="s">
        <v>22</v>
      </c>
      <c r="F122" s="218" t="s">
        <v>176</v>
      </c>
      <c r="G122" s="216"/>
      <c r="H122" s="219">
        <v>70</v>
      </c>
      <c r="I122" s="220"/>
      <c r="J122" s="216"/>
      <c r="K122" s="216"/>
      <c r="L122" s="221"/>
      <c r="M122" s="222"/>
      <c r="N122" s="223"/>
      <c r="O122" s="223"/>
      <c r="P122" s="223"/>
      <c r="Q122" s="223"/>
      <c r="R122" s="223"/>
      <c r="S122" s="223"/>
      <c r="T122" s="224"/>
      <c r="AT122" s="225" t="s">
        <v>145</v>
      </c>
      <c r="AU122" s="225" t="s">
        <v>82</v>
      </c>
      <c r="AV122" s="12" t="s">
        <v>82</v>
      </c>
      <c r="AW122" s="12" t="s">
        <v>37</v>
      </c>
      <c r="AX122" s="12" t="s">
        <v>73</v>
      </c>
      <c r="AY122" s="225" t="s">
        <v>128</v>
      </c>
    </row>
    <row r="123" spans="2:65" s="13" customFormat="1">
      <c r="B123" s="226"/>
      <c r="C123" s="227"/>
      <c r="D123" s="206" t="s">
        <v>145</v>
      </c>
      <c r="E123" s="228" t="s">
        <v>22</v>
      </c>
      <c r="F123" s="229" t="s">
        <v>148</v>
      </c>
      <c r="G123" s="227"/>
      <c r="H123" s="230">
        <v>70</v>
      </c>
      <c r="I123" s="231"/>
      <c r="J123" s="227"/>
      <c r="K123" s="227"/>
      <c r="L123" s="232"/>
      <c r="M123" s="233"/>
      <c r="N123" s="234"/>
      <c r="O123" s="234"/>
      <c r="P123" s="234"/>
      <c r="Q123" s="234"/>
      <c r="R123" s="234"/>
      <c r="S123" s="234"/>
      <c r="T123" s="235"/>
      <c r="AT123" s="236" t="s">
        <v>145</v>
      </c>
      <c r="AU123" s="236" t="s">
        <v>82</v>
      </c>
      <c r="AV123" s="13" t="s">
        <v>135</v>
      </c>
      <c r="AW123" s="13" t="s">
        <v>37</v>
      </c>
      <c r="AX123" s="13" t="s">
        <v>24</v>
      </c>
      <c r="AY123" s="236" t="s">
        <v>128</v>
      </c>
    </row>
    <row r="124" spans="2:65" s="1" customFormat="1" ht="16.5" customHeight="1">
      <c r="B124" s="41"/>
      <c r="C124" s="192" t="s">
        <v>177</v>
      </c>
      <c r="D124" s="192" t="s">
        <v>130</v>
      </c>
      <c r="E124" s="193" t="s">
        <v>178</v>
      </c>
      <c r="F124" s="194" t="s">
        <v>179</v>
      </c>
      <c r="G124" s="195" t="s">
        <v>143</v>
      </c>
      <c r="H124" s="196">
        <v>29</v>
      </c>
      <c r="I124" s="197"/>
      <c r="J124" s="198">
        <f>ROUND(I124*H124,2)</f>
        <v>0</v>
      </c>
      <c r="K124" s="194" t="s">
        <v>134</v>
      </c>
      <c r="L124" s="61"/>
      <c r="M124" s="199" t="s">
        <v>22</v>
      </c>
      <c r="N124" s="200" t="s">
        <v>44</v>
      </c>
      <c r="O124" s="42"/>
      <c r="P124" s="201">
        <f>O124*H124</f>
        <v>0</v>
      </c>
      <c r="Q124" s="201">
        <v>0</v>
      </c>
      <c r="R124" s="201">
        <f>Q124*H124</f>
        <v>0</v>
      </c>
      <c r="S124" s="201">
        <v>0</v>
      </c>
      <c r="T124" s="202">
        <f>S124*H124</f>
        <v>0</v>
      </c>
      <c r="AR124" s="24" t="s">
        <v>135</v>
      </c>
      <c r="AT124" s="24" t="s">
        <v>130</v>
      </c>
      <c r="AU124" s="24" t="s">
        <v>82</v>
      </c>
      <c r="AY124" s="24" t="s">
        <v>128</v>
      </c>
      <c r="BE124" s="203">
        <f>IF(N124="základní",J124,0)</f>
        <v>0</v>
      </c>
      <c r="BF124" s="203">
        <f>IF(N124="snížená",J124,0)</f>
        <v>0</v>
      </c>
      <c r="BG124" s="203">
        <f>IF(N124="zákl. přenesená",J124,0)</f>
        <v>0</v>
      </c>
      <c r="BH124" s="203">
        <f>IF(N124="sníž. přenesená",J124,0)</f>
        <v>0</v>
      </c>
      <c r="BI124" s="203">
        <f>IF(N124="nulová",J124,0)</f>
        <v>0</v>
      </c>
      <c r="BJ124" s="24" t="s">
        <v>24</v>
      </c>
      <c r="BK124" s="203">
        <f>ROUND(I124*H124,2)</f>
        <v>0</v>
      </c>
      <c r="BL124" s="24" t="s">
        <v>135</v>
      </c>
      <c r="BM124" s="24" t="s">
        <v>180</v>
      </c>
    </row>
    <row r="125" spans="2:65" s="1" customFormat="1" ht="16.5" customHeight="1">
      <c r="B125" s="41"/>
      <c r="C125" s="192" t="s">
        <v>28</v>
      </c>
      <c r="D125" s="192" t="s">
        <v>130</v>
      </c>
      <c r="E125" s="193" t="s">
        <v>181</v>
      </c>
      <c r="F125" s="194" t="s">
        <v>182</v>
      </c>
      <c r="G125" s="195" t="s">
        <v>143</v>
      </c>
      <c r="H125" s="196">
        <v>57.363999999999997</v>
      </c>
      <c r="I125" s="197"/>
      <c r="J125" s="198">
        <f>ROUND(I125*H125,2)</f>
        <v>0</v>
      </c>
      <c r="K125" s="194" t="s">
        <v>134</v>
      </c>
      <c r="L125" s="61"/>
      <c r="M125" s="199" t="s">
        <v>22</v>
      </c>
      <c r="N125" s="200" t="s">
        <v>44</v>
      </c>
      <c r="O125" s="42"/>
      <c r="P125" s="201">
        <f>O125*H125</f>
        <v>0</v>
      </c>
      <c r="Q125" s="201">
        <v>0</v>
      </c>
      <c r="R125" s="201">
        <f>Q125*H125</f>
        <v>0</v>
      </c>
      <c r="S125" s="201">
        <v>0</v>
      </c>
      <c r="T125" s="202">
        <f>S125*H125</f>
        <v>0</v>
      </c>
      <c r="AR125" s="24" t="s">
        <v>135</v>
      </c>
      <c r="AT125" s="24" t="s">
        <v>130</v>
      </c>
      <c r="AU125" s="24" t="s">
        <v>82</v>
      </c>
      <c r="AY125" s="24" t="s">
        <v>128</v>
      </c>
      <c r="BE125" s="203">
        <f>IF(N125="základní",J125,0)</f>
        <v>0</v>
      </c>
      <c r="BF125" s="203">
        <f>IF(N125="snížená",J125,0)</f>
        <v>0</v>
      </c>
      <c r="BG125" s="203">
        <f>IF(N125="zákl. přenesená",J125,0)</f>
        <v>0</v>
      </c>
      <c r="BH125" s="203">
        <f>IF(N125="sníž. přenesená",J125,0)</f>
        <v>0</v>
      </c>
      <c r="BI125" s="203">
        <f>IF(N125="nulová",J125,0)</f>
        <v>0</v>
      </c>
      <c r="BJ125" s="24" t="s">
        <v>24</v>
      </c>
      <c r="BK125" s="203">
        <f>ROUND(I125*H125,2)</f>
        <v>0</v>
      </c>
      <c r="BL125" s="24" t="s">
        <v>135</v>
      </c>
      <c r="BM125" s="24" t="s">
        <v>183</v>
      </c>
    </row>
    <row r="126" spans="2:65" s="11" customFormat="1">
      <c r="B126" s="204"/>
      <c r="C126" s="205"/>
      <c r="D126" s="206" t="s">
        <v>145</v>
      </c>
      <c r="E126" s="207" t="s">
        <v>22</v>
      </c>
      <c r="F126" s="208" t="s">
        <v>154</v>
      </c>
      <c r="G126" s="205"/>
      <c r="H126" s="207" t="s">
        <v>22</v>
      </c>
      <c r="I126" s="209"/>
      <c r="J126" s="205"/>
      <c r="K126" s="205"/>
      <c r="L126" s="210"/>
      <c r="M126" s="211"/>
      <c r="N126" s="212"/>
      <c r="O126" s="212"/>
      <c r="P126" s="212"/>
      <c r="Q126" s="212"/>
      <c r="R126" s="212"/>
      <c r="S126" s="212"/>
      <c r="T126" s="213"/>
      <c r="AT126" s="214" t="s">
        <v>145</v>
      </c>
      <c r="AU126" s="214" t="s">
        <v>82</v>
      </c>
      <c r="AV126" s="11" t="s">
        <v>24</v>
      </c>
      <c r="AW126" s="11" t="s">
        <v>37</v>
      </c>
      <c r="AX126" s="11" t="s">
        <v>73</v>
      </c>
      <c r="AY126" s="214" t="s">
        <v>128</v>
      </c>
    </row>
    <row r="127" spans="2:65" s="11" customFormat="1">
      <c r="B127" s="204"/>
      <c r="C127" s="205"/>
      <c r="D127" s="206" t="s">
        <v>145</v>
      </c>
      <c r="E127" s="207" t="s">
        <v>22</v>
      </c>
      <c r="F127" s="208" t="s">
        <v>184</v>
      </c>
      <c r="G127" s="205"/>
      <c r="H127" s="207" t="s">
        <v>22</v>
      </c>
      <c r="I127" s="209"/>
      <c r="J127" s="205"/>
      <c r="K127" s="205"/>
      <c r="L127" s="210"/>
      <c r="M127" s="211"/>
      <c r="N127" s="212"/>
      <c r="O127" s="212"/>
      <c r="P127" s="212"/>
      <c r="Q127" s="212"/>
      <c r="R127" s="212"/>
      <c r="S127" s="212"/>
      <c r="T127" s="213"/>
      <c r="AT127" s="214" t="s">
        <v>145</v>
      </c>
      <c r="AU127" s="214" t="s">
        <v>82</v>
      </c>
      <c r="AV127" s="11" t="s">
        <v>24</v>
      </c>
      <c r="AW127" s="11" t="s">
        <v>37</v>
      </c>
      <c r="AX127" s="11" t="s">
        <v>73</v>
      </c>
      <c r="AY127" s="214" t="s">
        <v>128</v>
      </c>
    </row>
    <row r="128" spans="2:65" s="12" customFormat="1">
      <c r="B128" s="215"/>
      <c r="C128" s="216"/>
      <c r="D128" s="206" t="s">
        <v>145</v>
      </c>
      <c r="E128" s="217" t="s">
        <v>22</v>
      </c>
      <c r="F128" s="218" t="s">
        <v>185</v>
      </c>
      <c r="G128" s="216"/>
      <c r="H128" s="219">
        <v>20.9</v>
      </c>
      <c r="I128" s="220"/>
      <c r="J128" s="216"/>
      <c r="K128" s="216"/>
      <c r="L128" s="221"/>
      <c r="M128" s="222"/>
      <c r="N128" s="223"/>
      <c r="O128" s="223"/>
      <c r="P128" s="223"/>
      <c r="Q128" s="223"/>
      <c r="R128" s="223"/>
      <c r="S128" s="223"/>
      <c r="T128" s="224"/>
      <c r="AT128" s="225" t="s">
        <v>145</v>
      </c>
      <c r="AU128" s="225" t="s">
        <v>82</v>
      </c>
      <c r="AV128" s="12" t="s">
        <v>82</v>
      </c>
      <c r="AW128" s="12" t="s">
        <v>37</v>
      </c>
      <c r="AX128" s="12" t="s">
        <v>73</v>
      </c>
      <c r="AY128" s="225" t="s">
        <v>128</v>
      </c>
    </row>
    <row r="129" spans="2:65" s="12" customFormat="1">
      <c r="B129" s="215"/>
      <c r="C129" s="216"/>
      <c r="D129" s="206" t="s">
        <v>145</v>
      </c>
      <c r="E129" s="217" t="s">
        <v>22</v>
      </c>
      <c r="F129" s="218" t="s">
        <v>186</v>
      </c>
      <c r="G129" s="216"/>
      <c r="H129" s="219">
        <v>15.4</v>
      </c>
      <c r="I129" s="220"/>
      <c r="J129" s="216"/>
      <c r="K129" s="216"/>
      <c r="L129" s="221"/>
      <c r="M129" s="222"/>
      <c r="N129" s="223"/>
      <c r="O129" s="223"/>
      <c r="P129" s="223"/>
      <c r="Q129" s="223"/>
      <c r="R129" s="223"/>
      <c r="S129" s="223"/>
      <c r="T129" s="224"/>
      <c r="AT129" s="225" t="s">
        <v>145</v>
      </c>
      <c r="AU129" s="225" t="s">
        <v>82</v>
      </c>
      <c r="AV129" s="12" t="s">
        <v>82</v>
      </c>
      <c r="AW129" s="12" t="s">
        <v>37</v>
      </c>
      <c r="AX129" s="12" t="s">
        <v>73</v>
      </c>
      <c r="AY129" s="225" t="s">
        <v>128</v>
      </c>
    </row>
    <row r="130" spans="2:65" s="12" customFormat="1">
      <c r="B130" s="215"/>
      <c r="C130" s="216"/>
      <c r="D130" s="206" t="s">
        <v>145</v>
      </c>
      <c r="E130" s="217" t="s">
        <v>22</v>
      </c>
      <c r="F130" s="218" t="s">
        <v>187</v>
      </c>
      <c r="G130" s="216"/>
      <c r="H130" s="219">
        <v>14.3</v>
      </c>
      <c r="I130" s="220"/>
      <c r="J130" s="216"/>
      <c r="K130" s="216"/>
      <c r="L130" s="221"/>
      <c r="M130" s="222"/>
      <c r="N130" s="223"/>
      <c r="O130" s="223"/>
      <c r="P130" s="223"/>
      <c r="Q130" s="223"/>
      <c r="R130" s="223"/>
      <c r="S130" s="223"/>
      <c r="T130" s="224"/>
      <c r="AT130" s="225" t="s">
        <v>145</v>
      </c>
      <c r="AU130" s="225" t="s">
        <v>82</v>
      </c>
      <c r="AV130" s="12" t="s">
        <v>82</v>
      </c>
      <c r="AW130" s="12" t="s">
        <v>37</v>
      </c>
      <c r="AX130" s="12" t="s">
        <v>73</v>
      </c>
      <c r="AY130" s="225" t="s">
        <v>128</v>
      </c>
    </row>
    <row r="131" spans="2:65" s="11" customFormat="1">
      <c r="B131" s="204"/>
      <c r="C131" s="205"/>
      <c r="D131" s="206" t="s">
        <v>145</v>
      </c>
      <c r="E131" s="207" t="s">
        <v>22</v>
      </c>
      <c r="F131" s="208" t="s">
        <v>188</v>
      </c>
      <c r="G131" s="205"/>
      <c r="H131" s="207" t="s">
        <v>22</v>
      </c>
      <c r="I131" s="209"/>
      <c r="J131" s="205"/>
      <c r="K131" s="205"/>
      <c r="L131" s="210"/>
      <c r="M131" s="211"/>
      <c r="N131" s="212"/>
      <c r="O131" s="212"/>
      <c r="P131" s="212"/>
      <c r="Q131" s="212"/>
      <c r="R131" s="212"/>
      <c r="S131" s="212"/>
      <c r="T131" s="213"/>
      <c r="AT131" s="214" t="s">
        <v>145</v>
      </c>
      <c r="AU131" s="214" t="s">
        <v>82</v>
      </c>
      <c r="AV131" s="11" t="s">
        <v>24</v>
      </c>
      <c r="AW131" s="11" t="s">
        <v>37</v>
      </c>
      <c r="AX131" s="11" t="s">
        <v>73</v>
      </c>
      <c r="AY131" s="214" t="s">
        <v>128</v>
      </c>
    </row>
    <row r="132" spans="2:65" s="12" customFormat="1">
      <c r="B132" s="215"/>
      <c r="C132" s="216"/>
      <c r="D132" s="206" t="s">
        <v>145</v>
      </c>
      <c r="E132" s="217" t="s">
        <v>22</v>
      </c>
      <c r="F132" s="218" t="s">
        <v>189</v>
      </c>
      <c r="G132" s="216"/>
      <c r="H132" s="219">
        <v>6.7640000000000002</v>
      </c>
      <c r="I132" s="220"/>
      <c r="J132" s="216"/>
      <c r="K132" s="216"/>
      <c r="L132" s="221"/>
      <c r="M132" s="222"/>
      <c r="N132" s="223"/>
      <c r="O132" s="223"/>
      <c r="P132" s="223"/>
      <c r="Q132" s="223"/>
      <c r="R132" s="223"/>
      <c r="S132" s="223"/>
      <c r="T132" s="224"/>
      <c r="AT132" s="225" t="s">
        <v>145</v>
      </c>
      <c r="AU132" s="225" t="s">
        <v>82</v>
      </c>
      <c r="AV132" s="12" t="s">
        <v>82</v>
      </c>
      <c r="AW132" s="12" t="s">
        <v>37</v>
      </c>
      <c r="AX132" s="12" t="s">
        <v>73</v>
      </c>
      <c r="AY132" s="225" t="s">
        <v>128</v>
      </c>
    </row>
    <row r="133" spans="2:65" s="13" customFormat="1">
      <c r="B133" s="226"/>
      <c r="C133" s="227"/>
      <c r="D133" s="206" t="s">
        <v>145</v>
      </c>
      <c r="E133" s="228" t="s">
        <v>22</v>
      </c>
      <c r="F133" s="229" t="s">
        <v>148</v>
      </c>
      <c r="G133" s="227"/>
      <c r="H133" s="230">
        <v>57.363999999999997</v>
      </c>
      <c r="I133" s="231"/>
      <c r="J133" s="227"/>
      <c r="K133" s="227"/>
      <c r="L133" s="232"/>
      <c r="M133" s="233"/>
      <c r="N133" s="234"/>
      <c r="O133" s="234"/>
      <c r="P133" s="234"/>
      <c r="Q133" s="234"/>
      <c r="R133" s="234"/>
      <c r="S133" s="234"/>
      <c r="T133" s="235"/>
      <c r="AT133" s="236" t="s">
        <v>145</v>
      </c>
      <c r="AU133" s="236" t="s">
        <v>82</v>
      </c>
      <c r="AV133" s="13" t="s">
        <v>135</v>
      </c>
      <c r="AW133" s="13" t="s">
        <v>37</v>
      </c>
      <c r="AX133" s="13" t="s">
        <v>24</v>
      </c>
      <c r="AY133" s="236" t="s">
        <v>128</v>
      </c>
    </row>
    <row r="134" spans="2:65" s="1" customFormat="1" ht="16.5" customHeight="1">
      <c r="B134" s="41"/>
      <c r="C134" s="192" t="s">
        <v>190</v>
      </c>
      <c r="D134" s="192" t="s">
        <v>130</v>
      </c>
      <c r="E134" s="193" t="s">
        <v>191</v>
      </c>
      <c r="F134" s="194" t="s">
        <v>192</v>
      </c>
      <c r="G134" s="195" t="s">
        <v>143</v>
      </c>
      <c r="H134" s="196">
        <v>114.727</v>
      </c>
      <c r="I134" s="197"/>
      <c r="J134" s="198">
        <f>ROUND(I134*H134,2)</f>
        <v>0</v>
      </c>
      <c r="K134" s="194" t="s">
        <v>134</v>
      </c>
      <c r="L134" s="61"/>
      <c r="M134" s="199" t="s">
        <v>22</v>
      </c>
      <c r="N134" s="200" t="s">
        <v>44</v>
      </c>
      <c r="O134" s="42"/>
      <c r="P134" s="201">
        <f>O134*H134</f>
        <v>0</v>
      </c>
      <c r="Q134" s="201">
        <v>0</v>
      </c>
      <c r="R134" s="201">
        <f>Q134*H134</f>
        <v>0</v>
      </c>
      <c r="S134" s="201">
        <v>0</v>
      </c>
      <c r="T134" s="202">
        <f>S134*H134</f>
        <v>0</v>
      </c>
      <c r="AR134" s="24" t="s">
        <v>135</v>
      </c>
      <c r="AT134" s="24" t="s">
        <v>130</v>
      </c>
      <c r="AU134" s="24" t="s">
        <v>82</v>
      </c>
      <c r="AY134" s="24" t="s">
        <v>128</v>
      </c>
      <c r="BE134" s="203">
        <f>IF(N134="základní",J134,0)</f>
        <v>0</v>
      </c>
      <c r="BF134" s="203">
        <f>IF(N134="snížená",J134,0)</f>
        <v>0</v>
      </c>
      <c r="BG134" s="203">
        <f>IF(N134="zákl. přenesená",J134,0)</f>
        <v>0</v>
      </c>
      <c r="BH134" s="203">
        <f>IF(N134="sníž. přenesená",J134,0)</f>
        <v>0</v>
      </c>
      <c r="BI134" s="203">
        <f>IF(N134="nulová",J134,0)</f>
        <v>0</v>
      </c>
      <c r="BJ134" s="24" t="s">
        <v>24</v>
      </c>
      <c r="BK134" s="203">
        <f>ROUND(I134*H134,2)</f>
        <v>0</v>
      </c>
      <c r="BL134" s="24" t="s">
        <v>135</v>
      </c>
      <c r="BM134" s="24" t="s">
        <v>193</v>
      </c>
    </row>
    <row r="135" spans="2:65" s="11" customFormat="1">
      <c r="B135" s="204"/>
      <c r="C135" s="205"/>
      <c r="D135" s="206" t="s">
        <v>145</v>
      </c>
      <c r="E135" s="207" t="s">
        <v>22</v>
      </c>
      <c r="F135" s="208" t="s">
        <v>160</v>
      </c>
      <c r="G135" s="205"/>
      <c r="H135" s="207" t="s">
        <v>22</v>
      </c>
      <c r="I135" s="209"/>
      <c r="J135" s="205"/>
      <c r="K135" s="205"/>
      <c r="L135" s="210"/>
      <c r="M135" s="211"/>
      <c r="N135" s="212"/>
      <c r="O135" s="212"/>
      <c r="P135" s="212"/>
      <c r="Q135" s="212"/>
      <c r="R135" s="212"/>
      <c r="S135" s="212"/>
      <c r="T135" s="213"/>
      <c r="AT135" s="214" t="s">
        <v>145</v>
      </c>
      <c r="AU135" s="214" t="s">
        <v>82</v>
      </c>
      <c r="AV135" s="11" t="s">
        <v>24</v>
      </c>
      <c r="AW135" s="11" t="s">
        <v>37</v>
      </c>
      <c r="AX135" s="11" t="s">
        <v>73</v>
      </c>
      <c r="AY135" s="214" t="s">
        <v>128</v>
      </c>
    </row>
    <row r="136" spans="2:65" s="11" customFormat="1">
      <c r="B136" s="204"/>
      <c r="C136" s="205"/>
      <c r="D136" s="206" t="s">
        <v>145</v>
      </c>
      <c r="E136" s="207" t="s">
        <v>22</v>
      </c>
      <c r="F136" s="208" t="s">
        <v>184</v>
      </c>
      <c r="G136" s="205"/>
      <c r="H136" s="207" t="s">
        <v>22</v>
      </c>
      <c r="I136" s="209"/>
      <c r="J136" s="205"/>
      <c r="K136" s="205"/>
      <c r="L136" s="210"/>
      <c r="M136" s="211"/>
      <c r="N136" s="212"/>
      <c r="O136" s="212"/>
      <c r="P136" s="212"/>
      <c r="Q136" s="212"/>
      <c r="R136" s="212"/>
      <c r="S136" s="212"/>
      <c r="T136" s="213"/>
      <c r="AT136" s="214" t="s">
        <v>145</v>
      </c>
      <c r="AU136" s="214" t="s">
        <v>82</v>
      </c>
      <c r="AV136" s="11" t="s">
        <v>24</v>
      </c>
      <c r="AW136" s="11" t="s">
        <v>37</v>
      </c>
      <c r="AX136" s="11" t="s">
        <v>73</v>
      </c>
      <c r="AY136" s="214" t="s">
        <v>128</v>
      </c>
    </row>
    <row r="137" spans="2:65" s="12" customFormat="1">
      <c r="B137" s="215"/>
      <c r="C137" s="216"/>
      <c r="D137" s="206" t="s">
        <v>145</v>
      </c>
      <c r="E137" s="217" t="s">
        <v>22</v>
      </c>
      <c r="F137" s="218" t="s">
        <v>194</v>
      </c>
      <c r="G137" s="216"/>
      <c r="H137" s="219">
        <v>41.8</v>
      </c>
      <c r="I137" s="220"/>
      <c r="J137" s="216"/>
      <c r="K137" s="216"/>
      <c r="L137" s="221"/>
      <c r="M137" s="222"/>
      <c r="N137" s="223"/>
      <c r="O137" s="223"/>
      <c r="P137" s="223"/>
      <c r="Q137" s="223"/>
      <c r="R137" s="223"/>
      <c r="S137" s="223"/>
      <c r="T137" s="224"/>
      <c r="AT137" s="225" t="s">
        <v>145</v>
      </c>
      <c r="AU137" s="225" t="s">
        <v>82</v>
      </c>
      <c r="AV137" s="12" t="s">
        <v>82</v>
      </c>
      <c r="AW137" s="12" t="s">
        <v>37</v>
      </c>
      <c r="AX137" s="12" t="s">
        <v>73</v>
      </c>
      <c r="AY137" s="225" t="s">
        <v>128</v>
      </c>
    </row>
    <row r="138" spans="2:65" s="12" customFormat="1">
      <c r="B138" s="215"/>
      <c r="C138" s="216"/>
      <c r="D138" s="206" t="s">
        <v>145</v>
      </c>
      <c r="E138" s="217" t="s">
        <v>22</v>
      </c>
      <c r="F138" s="218" t="s">
        <v>195</v>
      </c>
      <c r="G138" s="216"/>
      <c r="H138" s="219">
        <v>30.8</v>
      </c>
      <c r="I138" s="220"/>
      <c r="J138" s="216"/>
      <c r="K138" s="216"/>
      <c r="L138" s="221"/>
      <c r="M138" s="222"/>
      <c r="N138" s="223"/>
      <c r="O138" s="223"/>
      <c r="P138" s="223"/>
      <c r="Q138" s="223"/>
      <c r="R138" s="223"/>
      <c r="S138" s="223"/>
      <c r="T138" s="224"/>
      <c r="AT138" s="225" t="s">
        <v>145</v>
      </c>
      <c r="AU138" s="225" t="s">
        <v>82</v>
      </c>
      <c r="AV138" s="12" t="s">
        <v>82</v>
      </c>
      <c r="AW138" s="12" t="s">
        <v>37</v>
      </c>
      <c r="AX138" s="12" t="s">
        <v>73</v>
      </c>
      <c r="AY138" s="225" t="s">
        <v>128</v>
      </c>
    </row>
    <row r="139" spans="2:65" s="12" customFormat="1">
      <c r="B139" s="215"/>
      <c r="C139" s="216"/>
      <c r="D139" s="206" t="s">
        <v>145</v>
      </c>
      <c r="E139" s="217" t="s">
        <v>22</v>
      </c>
      <c r="F139" s="218" t="s">
        <v>196</v>
      </c>
      <c r="G139" s="216"/>
      <c r="H139" s="219">
        <v>28.6</v>
      </c>
      <c r="I139" s="220"/>
      <c r="J139" s="216"/>
      <c r="K139" s="216"/>
      <c r="L139" s="221"/>
      <c r="M139" s="222"/>
      <c r="N139" s="223"/>
      <c r="O139" s="223"/>
      <c r="P139" s="223"/>
      <c r="Q139" s="223"/>
      <c r="R139" s="223"/>
      <c r="S139" s="223"/>
      <c r="T139" s="224"/>
      <c r="AT139" s="225" t="s">
        <v>145</v>
      </c>
      <c r="AU139" s="225" t="s">
        <v>82</v>
      </c>
      <c r="AV139" s="12" t="s">
        <v>82</v>
      </c>
      <c r="AW139" s="12" t="s">
        <v>37</v>
      </c>
      <c r="AX139" s="12" t="s">
        <v>73</v>
      </c>
      <c r="AY139" s="225" t="s">
        <v>128</v>
      </c>
    </row>
    <row r="140" spans="2:65" s="11" customFormat="1">
      <c r="B140" s="204"/>
      <c r="C140" s="205"/>
      <c r="D140" s="206" t="s">
        <v>145</v>
      </c>
      <c r="E140" s="207" t="s">
        <v>22</v>
      </c>
      <c r="F140" s="208" t="s">
        <v>188</v>
      </c>
      <c r="G140" s="205"/>
      <c r="H140" s="207" t="s">
        <v>22</v>
      </c>
      <c r="I140" s="209"/>
      <c r="J140" s="205"/>
      <c r="K140" s="205"/>
      <c r="L140" s="210"/>
      <c r="M140" s="211"/>
      <c r="N140" s="212"/>
      <c r="O140" s="212"/>
      <c r="P140" s="212"/>
      <c r="Q140" s="212"/>
      <c r="R140" s="212"/>
      <c r="S140" s="212"/>
      <c r="T140" s="213"/>
      <c r="AT140" s="214" t="s">
        <v>145</v>
      </c>
      <c r="AU140" s="214" t="s">
        <v>82</v>
      </c>
      <c r="AV140" s="11" t="s">
        <v>24</v>
      </c>
      <c r="AW140" s="11" t="s">
        <v>37</v>
      </c>
      <c r="AX140" s="11" t="s">
        <v>73</v>
      </c>
      <c r="AY140" s="214" t="s">
        <v>128</v>
      </c>
    </row>
    <row r="141" spans="2:65" s="12" customFormat="1">
      <c r="B141" s="215"/>
      <c r="C141" s="216"/>
      <c r="D141" s="206" t="s">
        <v>145</v>
      </c>
      <c r="E141" s="217" t="s">
        <v>22</v>
      </c>
      <c r="F141" s="218" t="s">
        <v>197</v>
      </c>
      <c r="G141" s="216"/>
      <c r="H141" s="219">
        <v>13.526999999999999</v>
      </c>
      <c r="I141" s="220"/>
      <c r="J141" s="216"/>
      <c r="K141" s="216"/>
      <c r="L141" s="221"/>
      <c r="M141" s="222"/>
      <c r="N141" s="223"/>
      <c r="O141" s="223"/>
      <c r="P141" s="223"/>
      <c r="Q141" s="223"/>
      <c r="R141" s="223"/>
      <c r="S141" s="223"/>
      <c r="T141" s="224"/>
      <c r="AT141" s="225" t="s">
        <v>145</v>
      </c>
      <c r="AU141" s="225" t="s">
        <v>82</v>
      </c>
      <c r="AV141" s="12" t="s">
        <v>82</v>
      </c>
      <c r="AW141" s="12" t="s">
        <v>37</v>
      </c>
      <c r="AX141" s="12" t="s">
        <v>73</v>
      </c>
      <c r="AY141" s="225" t="s">
        <v>128</v>
      </c>
    </row>
    <row r="142" spans="2:65" s="13" customFormat="1">
      <c r="B142" s="226"/>
      <c r="C142" s="227"/>
      <c r="D142" s="206" t="s">
        <v>145</v>
      </c>
      <c r="E142" s="228" t="s">
        <v>22</v>
      </c>
      <c r="F142" s="229" t="s">
        <v>148</v>
      </c>
      <c r="G142" s="227"/>
      <c r="H142" s="230">
        <v>114.727</v>
      </c>
      <c r="I142" s="231"/>
      <c r="J142" s="227"/>
      <c r="K142" s="227"/>
      <c r="L142" s="232"/>
      <c r="M142" s="233"/>
      <c r="N142" s="234"/>
      <c r="O142" s="234"/>
      <c r="P142" s="234"/>
      <c r="Q142" s="234"/>
      <c r="R142" s="234"/>
      <c r="S142" s="234"/>
      <c r="T142" s="235"/>
      <c r="AT142" s="236" t="s">
        <v>145</v>
      </c>
      <c r="AU142" s="236" t="s">
        <v>82</v>
      </c>
      <c r="AV142" s="13" t="s">
        <v>135</v>
      </c>
      <c r="AW142" s="13" t="s">
        <v>37</v>
      </c>
      <c r="AX142" s="13" t="s">
        <v>24</v>
      </c>
      <c r="AY142" s="236" t="s">
        <v>128</v>
      </c>
    </row>
    <row r="143" spans="2:65" s="1" customFormat="1" ht="16.5" customHeight="1">
      <c r="B143" s="41"/>
      <c r="C143" s="192" t="s">
        <v>198</v>
      </c>
      <c r="D143" s="192" t="s">
        <v>130</v>
      </c>
      <c r="E143" s="193" t="s">
        <v>199</v>
      </c>
      <c r="F143" s="194" t="s">
        <v>200</v>
      </c>
      <c r="G143" s="195" t="s">
        <v>143</v>
      </c>
      <c r="H143" s="196">
        <v>57.363999999999997</v>
      </c>
      <c r="I143" s="197"/>
      <c r="J143" s="198">
        <f>ROUND(I143*H143,2)</f>
        <v>0</v>
      </c>
      <c r="K143" s="194" t="s">
        <v>134</v>
      </c>
      <c r="L143" s="61"/>
      <c r="M143" s="199" t="s">
        <v>22</v>
      </c>
      <c r="N143" s="200" t="s">
        <v>44</v>
      </c>
      <c r="O143" s="42"/>
      <c r="P143" s="201">
        <f>O143*H143</f>
        <v>0</v>
      </c>
      <c r="Q143" s="201">
        <v>0</v>
      </c>
      <c r="R143" s="201">
        <f>Q143*H143</f>
        <v>0</v>
      </c>
      <c r="S143" s="201">
        <v>0</v>
      </c>
      <c r="T143" s="202">
        <f>S143*H143</f>
        <v>0</v>
      </c>
      <c r="AR143" s="24" t="s">
        <v>135</v>
      </c>
      <c r="AT143" s="24" t="s">
        <v>130</v>
      </c>
      <c r="AU143" s="24" t="s">
        <v>82</v>
      </c>
      <c r="AY143" s="24" t="s">
        <v>128</v>
      </c>
      <c r="BE143" s="203">
        <f>IF(N143="základní",J143,0)</f>
        <v>0</v>
      </c>
      <c r="BF143" s="203">
        <f>IF(N143="snížená",J143,0)</f>
        <v>0</v>
      </c>
      <c r="BG143" s="203">
        <f>IF(N143="zákl. přenesená",J143,0)</f>
        <v>0</v>
      </c>
      <c r="BH143" s="203">
        <f>IF(N143="sníž. přenesená",J143,0)</f>
        <v>0</v>
      </c>
      <c r="BI143" s="203">
        <f>IF(N143="nulová",J143,0)</f>
        <v>0</v>
      </c>
      <c r="BJ143" s="24" t="s">
        <v>24</v>
      </c>
      <c r="BK143" s="203">
        <f>ROUND(I143*H143,2)</f>
        <v>0</v>
      </c>
      <c r="BL143" s="24" t="s">
        <v>135</v>
      </c>
      <c r="BM143" s="24" t="s">
        <v>201</v>
      </c>
    </row>
    <row r="144" spans="2:65" s="11" customFormat="1">
      <c r="B144" s="204"/>
      <c r="C144" s="205"/>
      <c r="D144" s="206" t="s">
        <v>145</v>
      </c>
      <c r="E144" s="207" t="s">
        <v>22</v>
      </c>
      <c r="F144" s="208" t="s">
        <v>166</v>
      </c>
      <c r="G144" s="205"/>
      <c r="H144" s="207" t="s">
        <v>22</v>
      </c>
      <c r="I144" s="209"/>
      <c r="J144" s="205"/>
      <c r="K144" s="205"/>
      <c r="L144" s="210"/>
      <c r="M144" s="211"/>
      <c r="N144" s="212"/>
      <c r="O144" s="212"/>
      <c r="P144" s="212"/>
      <c r="Q144" s="212"/>
      <c r="R144" s="212"/>
      <c r="S144" s="212"/>
      <c r="T144" s="213"/>
      <c r="AT144" s="214" t="s">
        <v>145</v>
      </c>
      <c r="AU144" s="214" t="s">
        <v>82</v>
      </c>
      <c r="AV144" s="11" t="s">
        <v>24</v>
      </c>
      <c r="AW144" s="11" t="s">
        <v>37</v>
      </c>
      <c r="AX144" s="11" t="s">
        <v>73</v>
      </c>
      <c r="AY144" s="214" t="s">
        <v>128</v>
      </c>
    </row>
    <row r="145" spans="2:65" s="12" customFormat="1">
      <c r="B145" s="215"/>
      <c r="C145" s="216"/>
      <c r="D145" s="206" t="s">
        <v>145</v>
      </c>
      <c r="E145" s="217" t="s">
        <v>22</v>
      </c>
      <c r="F145" s="218" t="s">
        <v>202</v>
      </c>
      <c r="G145" s="216"/>
      <c r="H145" s="219">
        <v>57.363999999999997</v>
      </c>
      <c r="I145" s="220"/>
      <c r="J145" s="216"/>
      <c r="K145" s="216"/>
      <c r="L145" s="221"/>
      <c r="M145" s="222"/>
      <c r="N145" s="223"/>
      <c r="O145" s="223"/>
      <c r="P145" s="223"/>
      <c r="Q145" s="223"/>
      <c r="R145" s="223"/>
      <c r="S145" s="223"/>
      <c r="T145" s="224"/>
      <c r="AT145" s="225" t="s">
        <v>145</v>
      </c>
      <c r="AU145" s="225" t="s">
        <v>82</v>
      </c>
      <c r="AV145" s="12" t="s">
        <v>82</v>
      </c>
      <c r="AW145" s="12" t="s">
        <v>37</v>
      </c>
      <c r="AX145" s="12" t="s">
        <v>73</v>
      </c>
      <c r="AY145" s="225" t="s">
        <v>128</v>
      </c>
    </row>
    <row r="146" spans="2:65" s="13" customFormat="1">
      <c r="B146" s="226"/>
      <c r="C146" s="227"/>
      <c r="D146" s="206" t="s">
        <v>145</v>
      </c>
      <c r="E146" s="228" t="s">
        <v>22</v>
      </c>
      <c r="F146" s="229" t="s">
        <v>148</v>
      </c>
      <c r="G146" s="227"/>
      <c r="H146" s="230">
        <v>57.363999999999997</v>
      </c>
      <c r="I146" s="231"/>
      <c r="J146" s="227"/>
      <c r="K146" s="227"/>
      <c r="L146" s="232"/>
      <c r="M146" s="233"/>
      <c r="N146" s="234"/>
      <c r="O146" s="234"/>
      <c r="P146" s="234"/>
      <c r="Q146" s="234"/>
      <c r="R146" s="234"/>
      <c r="S146" s="234"/>
      <c r="T146" s="235"/>
      <c r="AT146" s="236" t="s">
        <v>145</v>
      </c>
      <c r="AU146" s="236" t="s">
        <v>82</v>
      </c>
      <c r="AV146" s="13" t="s">
        <v>135</v>
      </c>
      <c r="AW146" s="13" t="s">
        <v>37</v>
      </c>
      <c r="AX146" s="13" t="s">
        <v>24</v>
      </c>
      <c r="AY146" s="236" t="s">
        <v>128</v>
      </c>
    </row>
    <row r="147" spans="2:65" s="1" customFormat="1" ht="16.5" customHeight="1">
      <c r="B147" s="41"/>
      <c r="C147" s="192" t="s">
        <v>203</v>
      </c>
      <c r="D147" s="192" t="s">
        <v>130</v>
      </c>
      <c r="E147" s="193" t="s">
        <v>204</v>
      </c>
      <c r="F147" s="194" t="s">
        <v>205</v>
      </c>
      <c r="G147" s="195" t="s">
        <v>143</v>
      </c>
      <c r="H147" s="196">
        <v>114.727</v>
      </c>
      <c r="I147" s="197"/>
      <c r="J147" s="198">
        <f>ROUND(I147*H147,2)</f>
        <v>0</v>
      </c>
      <c r="K147" s="194" t="s">
        <v>134</v>
      </c>
      <c r="L147" s="61"/>
      <c r="M147" s="199" t="s">
        <v>22</v>
      </c>
      <c r="N147" s="200" t="s">
        <v>44</v>
      </c>
      <c r="O147" s="42"/>
      <c r="P147" s="201">
        <f>O147*H147</f>
        <v>0</v>
      </c>
      <c r="Q147" s="201">
        <v>0</v>
      </c>
      <c r="R147" s="201">
        <f>Q147*H147</f>
        <v>0</v>
      </c>
      <c r="S147" s="201">
        <v>0</v>
      </c>
      <c r="T147" s="202">
        <f>S147*H147</f>
        <v>0</v>
      </c>
      <c r="AR147" s="24" t="s">
        <v>135</v>
      </c>
      <c r="AT147" s="24" t="s">
        <v>130</v>
      </c>
      <c r="AU147" s="24" t="s">
        <v>82</v>
      </c>
      <c r="AY147" s="24" t="s">
        <v>128</v>
      </c>
      <c r="BE147" s="203">
        <f>IF(N147="základní",J147,0)</f>
        <v>0</v>
      </c>
      <c r="BF147" s="203">
        <f>IF(N147="snížená",J147,0)</f>
        <v>0</v>
      </c>
      <c r="BG147" s="203">
        <f>IF(N147="zákl. přenesená",J147,0)</f>
        <v>0</v>
      </c>
      <c r="BH147" s="203">
        <f>IF(N147="sníž. přenesená",J147,0)</f>
        <v>0</v>
      </c>
      <c r="BI147" s="203">
        <f>IF(N147="nulová",J147,0)</f>
        <v>0</v>
      </c>
      <c r="BJ147" s="24" t="s">
        <v>24</v>
      </c>
      <c r="BK147" s="203">
        <f>ROUND(I147*H147,2)</f>
        <v>0</v>
      </c>
      <c r="BL147" s="24" t="s">
        <v>135</v>
      </c>
      <c r="BM147" s="24" t="s">
        <v>206</v>
      </c>
    </row>
    <row r="148" spans="2:65" s="11" customFormat="1">
      <c r="B148" s="204"/>
      <c r="C148" s="205"/>
      <c r="D148" s="206" t="s">
        <v>145</v>
      </c>
      <c r="E148" s="207" t="s">
        <v>22</v>
      </c>
      <c r="F148" s="208" t="s">
        <v>160</v>
      </c>
      <c r="G148" s="205"/>
      <c r="H148" s="207" t="s">
        <v>22</v>
      </c>
      <c r="I148" s="209"/>
      <c r="J148" s="205"/>
      <c r="K148" s="205"/>
      <c r="L148" s="210"/>
      <c r="M148" s="211"/>
      <c r="N148" s="212"/>
      <c r="O148" s="212"/>
      <c r="P148" s="212"/>
      <c r="Q148" s="212"/>
      <c r="R148" s="212"/>
      <c r="S148" s="212"/>
      <c r="T148" s="213"/>
      <c r="AT148" s="214" t="s">
        <v>145</v>
      </c>
      <c r="AU148" s="214" t="s">
        <v>82</v>
      </c>
      <c r="AV148" s="11" t="s">
        <v>24</v>
      </c>
      <c r="AW148" s="11" t="s">
        <v>37</v>
      </c>
      <c r="AX148" s="11" t="s">
        <v>73</v>
      </c>
      <c r="AY148" s="214" t="s">
        <v>128</v>
      </c>
    </row>
    <row r="149" spans="2:65" s="11" customFormat="1">
      <c r="B149" s="204"/>
      <c r="C149" s="205"/>
      <c r="D149" s="206" t="s">
        <v>145</v>
      </c>
      <c r="E149" s="207" t="s">
        <v>22</v>
      </c>
      <c r="F149" s="208" t="s">
        <v>184</v>
      </c>
      <c r="G149" s="205"/>
      <c r="H149" s="207" t="s">
        <v>22</v>
      </c>
      <c r="I149" s="209"/>
      <c r="J149" s="205"/>
      <c r="K149" s="205"/>
      <c r="L149" s="210"/>
      <c r="M149" s="211"/>
      <c r="N149" s="212"/>
      <c r="O149" s="212"/>
      <c r="P149" s="212"/>
      <c r="Q149" s="212"/>
      <c r="R149" s="212"/>
      <c r="S149" s="212"/>
      <c r="T149" s="213"/>
      <c r="AT149" s="214" t="s">
        <v>145</v>
      </c>
      <c r="AU149" s="214" t="s">
        <v>82</v>
      </c>
      <c r="AV149" s="11" t="s">
        <v>24</v>
      </c>
      <c r="AW149" s="11" t="s">
        <v>37</v>
      </c>
      <c r="AX149" s="11" t="s">
        <v>73</v>
      </c>
      <c r="AY149" s="214" t="s">
        <v>128</v>
      </c>
    </row>
    <row r="150" spans="2:65" s="12" customFormat="1">
      <c r="B150" s="215"/>
      <c r="C150" s="216"/>
      <c r="D150" s="206" t="s">
        <v>145</v>
      </c>
      <c r="E150" s="217" t="s">
        <v>22</v>
      </c>
      <c r="F150" s="218" t="s">
        <v>194</v>
      </c>
      <c r="G150" s="216"/>
      <c r="H150" s="219">
        <v>41.8</v>
      </c>
      <c r="I150" s="220"/>
      <c r="J150" s="216"/>
      <c r="K150" s="216"/>
      <c r="L150" s="221"/>
      <c r="M150" s="222"/>
      <c r="N150" s="223"/>
      <c r="O150" s="223"/>
      <c r="P150" s="223"/>
      <c r="Q150" s="223"/>
      <c r="R150" s="223"/>
      <c r="S150" s="223"/>
      <c r="T150" s="224"/>
      <c r="AT150" s="225" t="s">
        <v>145</v>
      </c>
      <c r="AU150" s="225" t="s">
        <v>82</v>
      </c>
      <c r="AV150" s="12" t="s">
        <v>82</v>
      </c>
      <c r="AW150" s="12" t="s">
        <v>37</v>
      </c>
      <c r="AX150" s="12" t="s">
        <v>73</v>
      </c>
      <c r="AY150" s="225" t="s">
        <v>128</v>
      </c>
    </row>
    <row r="151" spans="2:65" s="12" customFormat="1">
      <c r="B151" s="215"/>
      <c r="C151" s="216"/>
      <c r="D151" s="206" t="s">
        <v>145</v>
      </c>
      <c r="E151" s="217" t="s">
        <v>22</v>
      </c>
      <c r="F151" s="218" t="s">
        <v>195</v>
      </c>
      <c r="G151" s="216"/>
      <c r="H151" s="219">
        <v>30.8</v>
      </c>
      <c r="I151" s="220"/>
      <c r="J151" s="216"/>
      <c r="K151" s="216"/>
      <c r="L151" s="221"/>
      <c r="M151" s="222"/>
      <c r="N151" s="223"/>
      <c r="O151" s="223"/>
      <c r="P151" s="223"/>
      <c r="Q151" s="223"/>
      <c r="R151" s="223"/>
      <c r="S151" s="223"/>
      <c r="T151" s="224"/>
      <c r="AT151" s="225" t="s">
        <v>145</v>
      </c>
      <c r="AU151" s="225" t="s">
        <v>82</v>
      </c>
      <c r="AV151" s="12" t="s">
        <v>82</v>
      </c>
      <c r="AW151" s="12" t="s">
        <v>37</v>
      </c>
      <c r="AX151" s="12" t="s">
        <v>73</v>
      </c>
      <c r="AY151" s="225" t="s">
        <v>128</v>
      </c>
    </row>
    <row r="152" spans="2:65" s="12" customFormat="1">
      <c r="B152" s="215"/>
      <c r="C152" s="216"/>
      <c r="D152" s="206" t="s">
        <v>145</v>
      </c>
      <c r="E152" s="217" t="s">
        <v>22</v>
      </c>
      <c r="F152" s="218" t="s">
        <v>196</v>
      </c>
      <c r="G152" s="216"/>
      <c r="H152" s="219">
        <v>28.6</v>
      </c>
      <c r="I152" s="220"/>
      <c r="J152" s="216"/>
      <c r="K152" s="216"/>
      <c r="L152" s="221"/>
      <c r="M152" s="222"/>
      <c r="N152" s="223"/>
      <c r="O152" s="223"/>
      <c r="P152" s="223"/>
      <c r="Q152" s="223"/>
      <c r="R152" s="223"/>
      <c r="S152" s="223"/>
      <c r="T152" s="224"/>
      <c r="AT152" s="225" t="s">
        <v>145</v>
      </c>
      <c r="AU152" s="225" t="s">
        <v>82</v>
      </c>
      <c r="AV152" s="12" t="s">
        <v>82</v>
      </c>
      <c r="AW152" s="12" t="s">
        <v>37</v>
      </c>
      <c r="AX152" s="12" t="s">
        <v>73</v>
      </c>
      <c r="AY152" s="225" t="s">
        <v>128</v>
      </c>
    </row>
    <row r="153" spans="2:65" s="11" customFormat="1">
      <c r="B153" s="204"/>
      <c r="C153" s="205"/>
      <c r="D153" s="206" t="s">
        <v>145</v>
      </c>
      <c r="E153" s="207" t="s">
        <v>22</v>
      </c>
      <c r="F153" s="208" t="s">
        <v>188</v>
      </c>
      <c r="G153" s="205"/>
      <c r="H153" s="207" t="s">
        <v>22</v>
      </c>
      <c r="I153" s="209"/>
      <c r="J153" s="205"/>
      <c r="K153" s="205"/>
      <c r="L153" s="210"/>
      <c r="M153" s="211"/>
      <c r="N153" s="212"/>
      <c r="O153" s="212"/>
      <c r="P153" s="212"/>
      <c r="Q153" s="212"/>
      <c r="R153" s="212"/>
      <c r="S153" s="212"/>
      <c r="T153" s="213"/>
      <c r="AT153" s="214" t="s">
        <v>145</v>
      </c>
      <c r="AU153" s="214" t="s">
        <v>82</v>
      </c>
      <c r="AV153" s="11" t="s">
        <v>24</v>
      </c>
      <c r="AW153" s="11" t="s">
        <v>37</v>
      </c>
      <c r="AX153" s="11" t="s">
        <v>73</v>
      </c>
      <c r="AY153" s="214" t="s">
        <v>128</v>
      </c>
    </row>
    <row r="154" spans="2:65" s="12" customFormat="1">
      <c r="B154" s="215"/>
      <c r="C154" s="216"/>
      <c r="D154" s="206" t="s">
        <v>145</v>
      </c>
      <c r="E154" s="217" t="s">
        <v>22</v>
      </c>
      <c r="F154" s="218" t="s">
        <v>197</v>
      </c>
      <c r="G154" s="216"/>
      <c r="H154" s="219">
        <v>13.526999999999999</v>
      </c>
      <c r="I154" s="220"/>
      <c r="J154" s="216"/>
      <c r="K154" s="216"/>
      <c r="L154" s="221"/>
      <c r="M154" s="222"/>
      <c r="N154" s="223"/>
      <c r="O154" s="223"/>
      <c r="P154" s="223"/>
      <c r="Q154" s="223"/>
      <c r="R154" s="223"/>
      <c r="S154" s="223"/>
      <c r="T154" s="224"/>
      <c r="AT154" s="225" t="s">
        <v>145</v>
      </c>
      <c r="AU154" s="225" t="s">
        <v>82</v>
      </c>
      <c r="AV154" s="12" t="s">
        <v>82</v>
      </c>
      <c r="AW154" s="12" t="s">
        <v>37</v>
      </c>
      <c r="AX154" s="12" t="s">
        <v>73</v>
      </c>
      <c r="AY154" s="225" t="s">
        <v>128</v>
      </c>
    </row>
    <row r="155" spans="2:65" s="13" customFormat="1">
      <c r="B155" s="226"/>
      <c r="C155" s="227"/>
      <c r="D155" s="206" t="s">
        <v>145</v>
      </c>
      <c r="E155" s="228" t="s">
        <v>22</v>
      </c>
      <c r="F155" s="229" t="s">
        <v>148</v>
      </c>
      <c r="G155" s="227"/>
      <c r="H155" s="230">
        <v>114.727</v>
      </c>
      <c r="I155" s="231"/>
      <c r="J155" s="227"/>
      <c r="K155" s="227"/>
      <c r="L155" s="232"/>
      <c r="M155" s="233"/>
      <c r="N155" s="234"/>
      <c r="O155" s="234"/>
      <c r="P155" s="234"/>
      <c r="Q155" s="234"/>
      <c r="R155" s="234"/>
      <c r="S155" s="234"/>
      <c r="T155" s="235"/>
      <c r="AT155" s="236" t="s">
        <v>145</v>
      </c>
      <c r="AU155" s="236" t="s">
        <v>82</v>
      </c>
      <c r="AV155" s="13" t="s">
        <v>135</v>
      </c>
      <c r="AW155" s="13" t="s">
        <v>37</v>
      </c>
      <c r="AX155" s="13" t="s">
        <v>24</v>
      </c>
      <c r="AY155" s="236" t="s">
        <v>128</v>
      </c>
    </row>
    <row r="156" spans="2:65" s="1" customFormat="1" ht="16.5" customHeight="1">
      <c r="B156" s="41"/>
      <c r="C156" s="192" t="s">
        <v>207</v>
      </c>
      <c r="D156" s="192" t="s">
        <v>130</v>
      </c>
      <c r="E156" s="193" t="s">
        <v>208</v>
      </c>
      <c r="F156" s="194" t="s">
        <v>209</v>
      </c>
      <c r="G156" s="195" t="s">
        <v>143</v>
      </c>
      <c r="H156" s="196">
        <v>57.363999999999997</v>
      </c>
      <c r="I156" s="197"/>
      <c r="J156" s="198">
        <f>ROUND(I156*H156,2)</f>
        <v>0</v>
      </c>
      <c r="K156" s="194" t="s">
        <v>134</v>
      </c>
      <c r="L156" s="61"/>
      <c r="M156" s="199" t="s">
        <v>22</v>
      </c>
      <c r="N156" s="200" t="s">
        <v>44</v>
      </c>
      <c r="O156" s="42"/>
      <c r="P156" s="201">
        <f>O156*H156</f>
        <v>0</v>
      </c>
      <c r="Q156" s="201">
        <v>0</v>
      </c>
      <c r="R156" s="201">
        <f>Q156*H156</f>
        <v>0</v>
      </c>
      <c r="S156" s="201">
        <v>0</v>
      </c>
      <c r="T156" s="202">
        <f>S156*H156</f>
        <v>0</v>
      </c>
      <c r="AR156" s="24" t="s">
        <v>135</v>
      </c>
      <c r="AT156" s="24" t="s">
        <v>130</v>
      </c>
      <c r="AU156" s="24" t="s">
        <v>82</v>
      </c>
      <c r="AY156" s="24" t="s">
        <v>128</v>
      </c>
      <c r="BE156" s="203">
        <f>IF(N156="základní",J156,0)</f>
        <v>0</v>
      </c>
      <c r="BF156" s="203">
        <f>IF(N156="snížená",J156,0)</f>
        <v>0</v>
      </c>
      <c r="BG156" s="203">
        <f>IF(N156="zákl. přenesená",J156,0)</f>
        <v>0</v>
      </c>
      <c r="BH156" s="203">
        <f>IF(N156="sníž. přenesená",J156,0)</f>
        <v>0</v>
      </c>
      <c r="BI156" s="203">
        <f>IF(N156="nulová",J156,0)</f>
        <v>0</v>
      </c>
      <c r="BJ156" s="24" t="s">
        <v>24</v>
      </c>
      <c r="BK156" s="203">
        <f>ROUND(I156*H156,2)</f>
        <v>0</v>
      </c>
      <c r="BL156" s="24" t="s">
        <v>135</v>
      </c>
      <c r="BM156" s="24" t="s">
        <v>210</v>
      </c>
    </row>
    <row r="157" spans="2:65" s="11" customFormat="1">
      <c r="B157" s="204"/>
      <c r="C157" s="205"/>
      <c r="D157" s="206" t="s">
        <v>145</v>
      </c>
      <c r="E157" s="207" t="s">
        <v>22</v>
      </c>
      <c r="F157" s="208" t="s">
        <v>166</v>
      </c>
      <c r="G157" s="205"/>
      <c r="H157" s="207" t="s">
        <v>22</v>
      </c>
      <c r="I157" s="209"/>
      <c r="J157" s="205"/>
      <c r="K157" s="205"/>
      <c r="L157" s="210"/>
      <c r="M157" s="211"/>
      <c r="N157" s="212"/>
      <c r="O157" s="212"/>
      <c r="P157" s="212"/>
      <c r="Q157" s="212"/>
      <c r="R157" s="212"/>
      <c r="S157" s="212"/>
      <c r="T157" s="213"/>
      <c r="AT157" s="214" t="s">
        <v>145</v>
      </c>
      <c r="AU157" s="214" t="s">
        <v>82</v>
      </c>
      <c r="AV157" s="11" t="s">
        <v>24</v>
      </c>
      <c r="AW157" s="11" t="s">
        <v>37</v>
      </c>
      <c r="AX157" s="11" t="s">
        <v>73</v>
      </c>
      <c r="AY157" s="214" t="s">
        <v>128</v>
      </c>
    </row>
    <row r="158" spans="2:65" s="12" customFormat="1">
      <c r="B158" s="215"/>
      <c r="C158" s="216"/>
      <c r="D158" s="206" t="s">
        <v>145</v>
      </c>
      <c r="E158" s="217" t="s">
        <v>22</v>
      </c>
      <c r="F158" s="218" t="s">
        <v>202</v>
      </c>
      <c r="G158" s="216"/>
      <c r="H158" s="219">
        <v>57.363999999999997</v>
      </c>
      <c r="I158" s="220"/>
      <c r="J158" s="216"/>
      <c r="K158" s="216"/>
      <c r="L158" s="221"/>
      <c r="M158" s="222"/>
      <c r="N158" s="223"/>
      <c r="O158" s="223"/>
      <c r="P158" s="223"/>
      <c r="Q158" s="223"/>
      <c r="R158" s="223"/>
      <c r="S158" s="223"/>
      <c r="T158" s="224"/>
      <c r="AT158" s="225" t="s">
        <v>145</v>
      </c>
      <c r="AU158" s="225" t="s">
        <v>82</v>
      </c>
      <c r="AV158" s="12" t="s">
        <v>82</v>
      </c>
      <c r="AW158" s="12" t="s">
        <v>37</v>
      </c>
      <c r="AX158" s="12" t="s">
        <v>73</v>
      </c>
      <c r="AY158" s="225" t="s">
        <v>128</v>
      </c>
    </row>
    <row r="159" spans="2:65" s="13" customFormat="1">
      <c r="B159" s="226"/>
      <c r="C159" s="227"/>
      <c r="D159" s="206" t="s">
        <v>145</v>
      </c>
      <c r="E159" s="228" t="s">
        <v>22</v>
      </c>
      <c r="F159" s="229" t="s">
        <v>148</v>
      </c>
      <c r="G159" s="227"/>
      <c r="H159" s="230">
        <v>57.363999999999997</v>
      </c>
      <c r="I159" s="231"/>
      <c r="J159" s="227"/>
      <c r="K159" s="227"/>
      <c r="L159" s="232"/>
      <c r="M159" s="233"/>
      <c r="N159" s="234"/>
      <c r="O159" s="234"/>
      <c r="P159" s="234"/>
      <c r="Q159" s="234"/>
      <c r="R159" s="234"/>
      <c r="S159" s="234"/>
      <c r="T159" s="235"/>
      <c r="AT159" s="236" t="s">
        <v>145</v>
      </c>
      <c r="AU159" s="236" t="s">
        <v>82</v>
      </c>
      <c r="AV159" s="13" t="s">
        <v>135</v>
      </c>
      <c r="AW159" s="13" t="s">
        <v>37</v>
      </c>
      <c r="AX159" s="13" t="s">
        <v>24</v>
      </c>
      <c r="AY159" s="236" t="s">
        <v>128</v>
      </c>
    </row>
    <row r="160" spans="2:65" s="1" customFormat="1" ht="16.5" customHeight="1">
      <c r="B160" s="41"/>
      <c r="C160" s="192" t="s">
        <v>10</v>
      </c>
      <c r="D160" s="192" t="s">
        <v>130</v>
      </c>
      <c r="E160" s="193" t="s">
        <v>211</v>
      </c>
      <c r="F160" s="194" t="s">
        <v>212</v>
      </c>
      <c r="G160" s="195" t="s">
        <v>143</v>
      </c>
      <c r="H160" s="196">
        <v>2.76</v>
      </c>
      <c r="I160" s="197"/>
      <c r="J160" s="198">
        <f>ROUND(I160*H160,2)</f>
        <v>0</v>
      </c>
      <c r="K160" s="194" t="s">
        <v>134</v>
      </c>
      <c r="L160" s="61"/>
      <c r="M160" s="199" t="s">
        <v>22</v>
      </c>
      <c r="N160" s="200" t="s">
        <v>44</v>
      </c>
      <c r="O160" s="42"/>
      <c r="P160" s="201">
        <f>O160*H160</f>
        <v>0</v>
      </c>
      <c r="Q160" s="201">
        <v>0</v>
      </c>
      <c r="R160" s="201">
        <f>Q160*H160</f>
        <v>0</v>
      </c>
      <c r="S160" s="201">
        <v>0</v>
      </c>
      <c r="T160" s="202">
        <f>S160*H160</f>
        <v>0</v>
      </c>
      <c r="AR160" s="24" t="s">
        <v>135</v>
      </c>
      <c r="AT160" s="24" t="s">
        <v>130</v>
      </c>
      <c r="AU160" s="24" t="s">
        <v>82</v>
      </c>
      <c r="AY160" s="24" t="s">
        <v>128</v>
      </c>
      <c r="BE160" s="203">
        <f>IF(N160="základní",J160,0)</f>
        <v>0</v>
      </c>
      <c r="BF160" s="203">
        <f>IF(N160="snížená",J160,0)</f>
        <v>0</v>
      </c>
      <c r="BG160" s="203">
        <f>IF(N160="zákl. přenesená",J160,0)</f>
        <v>0</v>
      </c>
      <c r="BH160" s="203">
        <f>IF(N160="sníž. přenesená",J160,0)</f>
        <v>0</v>
      </c>
      <c r="BI160" s="203">
        <f>IF(N160="nulová",J160,0)</f>
        <v>0</v>
      </c>
      <c r="BJ160" s="24" t="s">
        <v>24</v>
      </c>
      <c r="BK160" s="203">
        <f>ROUND(I160*H160,2)</f>
        <v>0</v>
      </c>
      <c r="BL160" s="24" t="s">
        <v>135</v>
      </c>
      <c r="BM160" s="24" t="s">
        <v>213</v>
      </c>
    </row>
    <row r="161" spans="2:65" s="11" customFormat="1">
      <c r="B161" s="204"/>
      <c r="C161" s="205"/>
      <c r="D161" s="206" t="s">
        <v>145</v>
      </c>
      <c r="E161" s="207" t="s">
        <v>22</v>
      </c>
      <c r="F161" s="208" t="s">
        <v>154</v>
      </c>
      <c r="G161" s="205"/>
      <c r="H161" s="207" t="s">
        <v>22</v>
      </c>
      <c r="I161" s="209"/>
      <c r="J161" s="205"/>
      <c r="K161" s="205"/>
      <c r="L161" s="210"/>
      <c r="M161" s="211"/>
      <c r="N161" s="212"/>
      <c r="O161" s="212"/>
      <c r="P161" s="212"/>
      <c r="Q161" s="212"/>
      <c r="R161" s="212"/>
      <c r="S161" s="212"/>
      <c r="T161" s="213"/>
      <c r="AT161" s="214" t="s">
        <v>145</v>
      </c>
      <c r="AU161" s="214" t="s">
        <v>82</v>
      </c>
      <c r="AV161" s="11" t="s">
        <v>24</v>
      </c>
      <c r="AW161" s="11" t="s">
        <v>37</v>
      </c>
      <c r="AX161" s="11" t="s">
        <v>73</v>
      </c>
      <c r="AY161" s="214" t="s">
        <v>128</v>
      </c>
    </row>
    <row r="162" spans="2:65" s="11" customFormat="1">
      <c r="B162" s="204"/>
      <c r="C162" s="205"/>
      <c r="D162" s="206" t="s">
        <v>145</v>
      </c>
      <c r="E162" s="207" t="s">
        <v>22</v>
      </c>
      <c r="F162" s="208" t="s">
        <v>214</v>
      </c>
      <c r="G162" s="205"/>
      <c r="H162" s="207" t="s">
        <v>22</v>
      </c>
      <c r="I162" s="209"/>
      <c r="J162" s="205"/>
      <c r="K162" s="205"/>
      <c r="L162" s="210"/>
      <c r="M162" s="211"/>
      <c r="N162" s="212"/>
      <c r="O162" s="212"/>
      <c r="P162" s="212"/>
      <c r="Q162" s="212"/>
      <c r="R162" s="212"/>
      <c r="S162" s="212"/>
      <c r="T162" s="213"/>
      <c r="AT162" s="214" t="s">
        <v>145</v>
      </c>
      <c r="AU162" s="214" t="s">
        <v>82</v>
      </c>
      <c r="AV162" s="11" t="s">
        <v>24</v>
      </c>
      <c r="AW162" s="11" t="s">
        <v>37</v>
      </c>
      <c r="AX162" s="11" t="s">
        <v>73</v>
      </c>
      <c r="AY162" s="214" t="s">
        <v>128</v>
      </c>
    </row>
    <row r="163" spans="2:65" s="12" customFormat="1">
      <c r="B163" s="215"/>
      <c r="C163" s="216"/>
      <c r="D163" s="206" t="s">
        <v>145</v>
      </c>
      <c r="E163" s="217" t="s">
        <v>22</v>
      </c>
      <c r="F163" s="218" t="s">
        <v>215</v>
      </c>
      <c r="G163" s="216"/>
      <c r="H163" s="219">
        <v>1.68</v>
      </c>
      <c r="I163" s="220"/>
      <c r="J163" s="216"/>
      <c r="K163" s="216"/>
      <c r="L163" s="221"/>
      <c r="M163" s="222"/>
      <c r="N163" s="223"/>
      <c r="O163" s="223"/>
      <c r="P163" s="223"/>
      <c r="Q163" s="223"/>
      <c r="R163" s="223"/>
      <c r="S163" s="223"/>
      <c r="T163" s="224"/>
      <c r="AT163" s="225" t="s">
        <v>145</v>
      </c>
      <c r="AU163" s="225" t="s">
        <v>82</v>
      </c>
      <c r="AV163" s="12" t="s">
        <v>82</v>
      </c>
      <c r="AW163" s="12" t="s">
        <v>37</v>
      </c>
      <c r="AX163" s="12" t="s">
        <v>73</v>
      </c>
      <c r="AY163" s="225" t="s">
        <v>128</v>
      </c>
    </row>
    <row r="164" spans="2:65" s="11" customFormat="1">
      <c r="B164" s="204"/>
      <c r="C164" s="205"/>
      <c r="D164" s="206" t="s">
        <v>145</v>
      </c>
      <c r="E164" s="207" t="s">
        <v>22</v>
      </c>
      <c r="F164" s="208" t="s">
        <v>216</v>
      </c>
      <c r="G164" s="205"/>
      <c r="H164" s="207" t="s">
        <v>22</v>
      </c>
      <c r="I164" s="209"/>
      <c r="J164" s="205"/>
      <c r="K164" s="205"/>
      <c r="L164" s="210"/>
      <c r="M164" s="211"/>
      <c r="N164" s="212"/>
      <c r="O164" s="212"/>
      <c r="P164" s="212"/>
      <c r="Q164" s="212"/>
      <c r="R164" s="212"/>
      <c r="S164" s="212"/>
      <c r="T164" s="213"/>
      <c r="AT164" s="214" t="s">
        <v>145</v>
      </c>
      <c r="AU164" s="214" t="s">
        <v>82</v>
      </c>
      <c r="AV164" s="11" t="s">
        <v>24</v>
      </c>
      <c r="AW164" s="11" t="s">
        <v>37</v>
      </c>
      <c r="AX164" s="11" t="s">
        <v>73</v>
      </c>
      <c r="AY164" s="214" t="s">
        <v>128</v>
      </c>
    </row>
    <row r="165" spans="2:65" s="12" customFormat="1">
      <c r="B165" s="215"/>
      <c r="C165" s="216"/>
      <c r="D165" s="206" t="s">
        <v>145</v>
      </c>
      <c r="E165" s="217" t="s">
        <v>22</v>
      </c>
      <c r="F165" s="218" t="s">
        <v>217</v>
      </c>
      <c r="G165" s="216"/>
      <c r="H165" s="219">
        <v>1.08</v>
      </c>
      <c r="I165" s="220"/>
      <c r="J165" s="216"/>
      <c r="K165" s="216"/>
      <c r="L165" s="221"/>
      <c r="M165" s="222"/>
      <c r="N165" s="223"/>
      <c r="O165" s="223"/>
      <c r="P165" s="223"/>
      <c r="Q165" s="223"/>
      <c r="R165" s="223"/>
      <c r="S165" s="223"/>
      <c r="T165" s="224"/>
      <c r="AT165" s="225" t="s">
        <v>145</v>
      </c>
      <c r="AU165" s="225" t="s">
        <v>82</v>
      </c>
      <c r="AV165" s="12" t="s">
        <v>82</v>
      </c>
      <c r="AW165" s="12" t="s">
        <v>37</v>
      </c>
      <c r="AX165" s="12" t="s">
        <v>73</v>
      </c>
      <c r="AY165" s="225" t="s">
        <v>128</v>
      </c>
    </row>
    <row r="166" spans="2:65" s="13" customFormat="1">
      <c r="B166" s="226"/>
      <c r="C166" s="227"/>
      <c r="D166" s="206" t="s">
        <v>145</v>
      </c>
      <c r="E166" s="228" t="s">
        <v>22</v>
      </c>
      <c r="F166" s="229" t="s">
        <v>148</v>
      </c>
      <c r="G166" s="227"/>
      <c r="H166" s="230">
        <v>2.76</v>
      </c>
      <c r="I166" s="231"/>
      <c r="J166" s="227"/>
      <c r="K166" s="227"/>
      <c r="L166" s="232"/>
      <c r="M166" s="233"/>
      <c r="N166" s="234"/>
      <c r="O166" s="234"/>
      <c r="P166" s="234"/>
      <c r="Q166" s="234"/>
      <c r="R166" s="234"/>
      <c r="S166" s="234"/>
      <c r="T166" s="235"/>
      <c r="AT166" s="236" t="s">
        <v>145</v>
      </c>
      <c r="AU166" s="236" t="s">
        <v>82</v>
      </c>
      <c r="AV166" s="13" t="s">
        <v>135</v>
      </c>
      <c r="AW166" s="13" t="s">
        <v>37</v>
      </c>
      <c r="AX166" s="13" t="s">
        <v>24</v>
      </c>
      <c r="AY166" s="236" t="s">
        <v>128</v>
      </c>
    </row>
    <row r="167" spans="2:65" s="1" customFormat="1" ht="16.5" customHeight="1">
      <c r="B167" s="41"/>
      <c r="C167" s="192" t="s">
        <v>218</v>
      </c>
      <c r="D167" s="192" t="s">
        <v>130</v>
      </c>
      <c r="E167" s="193" t="s">
        <v>219</v>
      </c>
      <c r="F167" s="194" t="s">
        <v>220</v>
      </c>
      <c r="G167" s="195" t="s">
        <v>143</v>
      </c>
      <c r="H167" s="196">
        <v>24.192</v>
      </c>
      <c r="I167" s="197"/>
      <c r="J167" s="198">
        <f>ROUND(I167*H167,2)</f>
        <v>0</v>
      </c>
      <c r="K167" s="194" t="s">
        <v>134</v>
      </c>
      <c r="L167" s="61"/>
      <c r="M167" s="199" t="s">
        <v>22</v>
      </c>
      <c r="N167" s="200" t="s">
        <v>44</v>
      </c>
      <c r="O167" s="42"/>
      <c r="P167" s="201">
        <f>O167*H167</f>
        <v>0</v>
      </c>
      <c r="Q167" s="201">
        <v>0</v>
      </c>
      <c r="R167" s="201">
        <f>Q167*H167</f>
        <v>0</v>
      </c>
      <c r="S167" s="201">
        <v>0</v>
      </c>
      <c r="T167" s="202">
        <f>S167*H167</f>
        <v>0</v>
      </c>
      <c r="AR167" s="24" t="s">
        <v>135</v>
      </c>
      <c r="AT167" s="24" t="s">
        <v>130</v>
      </c>
      <c r="AU167" s="24" t="s">
        <v>82</v>
      </c>
      <c r="AY167" s="24" t="s">
        <v>128</v>
      </c>
      <c r="BE167" s="203">
        <f>IF(N167="základní",J167,0)</f>
        <v>0</v>
      </c>
      <c r="BF167" s="203">
        <f>IF(N167="snížená",J167,0)</f>
        <v>0</v>
      </c>
      <c r="BG167" s="203">
        <f>IF(N167="zákl. přenesená",J167,0)</f>
        <v>0</v>
      </c>
      <c r="BH167" s="203">
        <f>IF(N167="sníž. přenesená",J167,0)</f>
        <v>0</v>
      </c>
      <c r="BI167" s="203">
        <f>IF(N167="nulová",J167,0)</f>
        <v>0</v>
      </c>
      <c r="BJ167" s="24" t="s">
        <v>24</v>
      </c>
      <c r="BK167" s="203">
        <f>ROUND(I167*H167,2)</f>
        <v>0</v>
      </c>
      <c r="BL167" s="24" t="s">
        <v>135</v>
      </c>
      <c r="BM167" s="24" t="s">
        <v>221</v>
      </c>
    </row>
    <row r="168" spans="2:65" s="11" customFormat="1">
      <c r="B168" s="204"/>
      <c r="C168" s="205"/>
      <c r="D168" s="206" t="s">
        <v>145</v>
      </c>
      <c r="E168" s="207" t="s">
        <v>22</v>
      </c>
      <c r="F168" s="208" t="s">
        <v>154</v>
      </c>
      <c r="G168" s="205"/>
      <c r="H168" s="207" t="s">
        <v>22</v>
      </c>
      <c r="I168" s="209"/>
      <c r="J168" s="205"/>
      <c r="K168" s="205"/>
      <c r="L168" s="210"/>
      <c r="M168" s="211"/>
      <c r="N168" s="212"/>
      <c r="O168" s="212"/>
      <c r="P168" s="212"/>
      <c r="Q168" s="212"/>
      <c r="R168" s="212"/>
      <c r="S168" s="212"/>
      <c r="T168" s="213"/>
      <c r="AT168" s="214" t="s">
        <v>145</v>
      </c>
      <c r="AU168" s="214" t="s">
        <v>82</v>
      </c>
      <c r="AV168" s="11" t="s">
        <v>24</v>
      </c>
      <c r="AW168" s="11" t="s">
        <v>37</v>
      </c>
      <c r="AX168" s="11" t="s">
        <v>73</v>
      </c>
      <c r="AY168" s="214" t="s">
        <v>128</v>
      </c>
    </row>
    <row r="169" spans="2:65" s="11" customFormat="1">
      <c r="B169" s="204"/>
      <c r="C169" s="205"/>
      <c r="D169" s="206" t="s">
        <v>145</v>
      </c>
      <c r="E169" s="207" t="s">
        <v>22</v>
      </c>
      <c r="F169" s="208" t="s">
        <v>222</v>
      </c>
      <c r="G169" s="205"/>
      <c r="H169" s="207" t="s">
        <v>22</v>
      </c>
      <c r="I169" s="209"/>
      <c r="J169" s="205"/>
      <c r="K169" s="205"/>
      <c r="L169" s="210"/>
      <c r="M169" s="211"/>
      <c r="N169" s="212"/>
      <c r="O169" s="212"/>
      <c r="P169" s="212"/>
      <c r="Q169" s="212"/>
      <c r="R169" s="212"/>
      <c r="S169" s="212"/>
      <c r="T169" s="213"/>
      <c r="AT169" s="214" t="s">
        <v>145</v>
      </c>
      <c r="AU169" s="214" t="s">
        <v>82</v>
      </c>
      <c r="AV169" s="11" t="s">
        <v>24</v>
      </c>
      <c r="AW169" s="11" t="s">
        <v>37</v>
      </c>
      <c r="AX169" s="11" t="s">
        <v>73</v>
      </c>
      <c r="AY169" s="214" t="s">
        <v>128</v>
      </c>
    </row>
    <row r="170" spans="2:65" s="12" customFormat="1">
      <c r="B170" s="215"/>
      <c r="C170" s="216"/>
      <c r="D170" s="206" t="s">
        <v>145</v>
      </c>
      <c r="E170" s="217" t="s">
        <v>22</v>
      </c>
      <c r="F170" s="218" t="s">
        <v>223</v>
      </c>
      <c r="G170" s="216"/>
      <c r="H170" s="219">
        <v>24.192</v>
      </c>
      <c r="I170" s="220"/>
      <c r="J170" s="216"/>
      <c r="K170" s="216"/>
      <c r="L170" s="221"/>
      <c r="M170" s="222"/>
      <c r="N170" s="223"/>
      <c r="O170" s="223"/>
      <c r="P170" s="223"/>
      <c r="Q170" s="223"/>
      <c r="R170" s="223"/>
      <c r="S170" s="223"/>
      <c r="T170" s="224"/>
      <c r="AT170" s="225" t="s">
        <v>145</v>
      </c>
      <c r="AU170" s="225" t="s">
        <v>82</v>
      </c>
      <c r="AV170" s="12" t="s">
        <v>82</v>
      </c>
      <c r="AW170" s="12" t="s">
        <v>37</v>
      </c>
      <c r="AX170" s="12" t="s">
        <v>73</v>
      </c>
      <c r="AY170" s="225" t="s">
        <v>128</v>
      </c>
    </row>
    <row r="171" spans="2:65" s="13" customFormat="1">
      <c r="B171" s="226"/>
      <c r="C171" s="227"/>
      <c r="D171" s="206" t="s">
        <v>145</v>
      </c>
      <c r="E171" s="228" t="s">
        <v>22</v>
      </c>
      <c r="F171" s="229" t="s">
        <v>148</v>
      </c>
      <c r="G171" s="227"/>
      <c r="H171" s="230">
        <v>24.192</v>
      </c>
      <c r="I171" s="231"/>
      <c r="J171" s="227"/>
      <c r="K171" s="227"/>
      <c r="L171" s="232"/>
      <c r="M171" s="233"/>
      <c r="N171" s="234"/>
      <c r="O171" s="234"/>
      <c r="P171" s="234"/>
      <c r="Q171" s="234"/>
      <c r="R171" s="234"/>
      <c r="S171" s="234"/>
      <c r="T171" s="235"/>
      <c r="AT171" s="236" t="s">
        <v>145</v>
      </c>
      <c r="AU171" s="236" t="s">
        <v>82</v>
      </c>
      <c r="AV171" s="13" t="s">
        <v>135</v>
      </c>
      <c r="AW171" s="13" t="s">
        <v>37</v>
      </c>
      <c r="AX171" s="13" t="s">
        <v>24</v>
      </c>
      <c r="AY171" s="236" t="s">
        <v>128</v>
      </c>
    </row>
    <row r="172" spans="2:65" s="1" customFormat="1" ht="16.5" customHeight="1">
      <c r="B172" s="41"/>
      <c r="C172" s="192" t="s">
        <v>224</v>
      </c>
      <c r="D172" s="192" t="s">
        <v>130</v>
      </c>
      <c r="E172" s="193" t="s">
        <v>225</v>
      </c>
      <c r="F172" s="194" t="s">
        <v>226</v>
      </c>
      <c r="G172" s="195" t="s">
        <v>143</v>
      </c>
      <c r="H172" s="196">
        <v>5.52</v>
      </c>
      <c r="I172" s="197"/>
      <c r="J172" s="198">
        <f>ROUND(I172*H172,2)</f>
        <v>0</v>
      </c>
      <c r="K172" s="194" t="s">
        <v>134</v>
      </c>
      <c r="L172" s="61"/>
      <c r="M172" s="199" t="s">
        <v>22</v>
      </c>
      <c r="N172" s="200" t="s">
        <v>44</v>
      </c>
      <c r="O172" s="42"/>
      <c r="P172" s="201">
        <f>O172*H172</f>
        <v>0</v>
      </c>
      <c r="Q172" s="201">
        <v>0</v>
      </c>
      <c r="R172" s="201">
        <f>Q172*H172</f>
        <v>0</v>
      </c>
      <c r="S172" s="201">
        <v>0</v>
      </c>
      <c r="T172" s="202">
        <f>S172*H172</f>
        <v>0</v>
      </c>
      <c r="AR172" s="24" t="s">
        <v>135</v>
      </c>
      <c r="AT172" s="24" t="s">
        <v>130</v>
      </c>
      <c r="AU172" s="24" t="s">
        <v>82</v>
      </c>
      <c r="AY172" s="24" t="s">
        <v>128</v>
      </c>
      <c r="BE172" s="203">
        <f>IF(N172="základní",J172,0)</f>
        <v>0</v>
      </c>
      <c r="BF172" s="203">
        <f>IF(N172="snížená",J172,0)</f>
        <v>0</v>
      </c>
      <c r="BG172" s="203">
        <f>IF(N172="zákl. přenesená",J172,0)</f>
        <v>0</v>
      </c>
      <c r="BH172" s="203">
        <f>IF(N172="sníž. přenesená",J172,0)</f>
        <v>0</v>
      </c>
      <c r="BI172" s="203">
        <f>IF(N172="nulová",J172,0)</f>
        <v>0</v>
      </c>
      <c r="BJ172" s="24" t="s">
        <v>24</v>
      </c>
      <c r="BK172" s="203">
        <f>ROUND(I172*H172,2)</f>
        <v>0</v>
      </c>
      <c r="BL172" s="24" t="s">
        <v>135</v>
      </c>
      <c r="BM172" s="24" t="s">
        <v>227</v>
      </c>
    </row>
    <row r="173" spans="2:65" s="11" customFormat="1">
      <c r="B173" s="204"/>
      <c r="C173" s="205"/>
      <c r="D173" s="206" t="s">
        <v>145</v>
      </c>
      <c r="E173" s="207" t="s">
        <v>22</v>
      </c>
      <c r="F173" s="208" t="s">
        <v>160</v>
      </c>
      <c r="G173" s="205"/>
      <c r="H173" s="207" t="s">
        <v>22</v>
      </c>
      <c r="I173" s="209"/>
      <c r="J173" s="205"/>
      <c r="K173" s="205"/>
      <c r="L173" s="210"/>
      <c r="M173" s="211"/>
      <c r="N173" s="212"/>
      <c r="O173" s="212"/>
      <c r="P173" s="212"/>
      <c r="Q173" s="212"/>
      <c r="R173" s="212"/>
      <c r="S173" s="212"/>
      <c r="T173" s="213"/>
      <c r="AT173" s="214" t="s">
        <v>145</v>
      </c>
      <c r="AU173" s="214" t="s">
        <v>82</v>
      </c>
      <c r="AV173" s="11" t="s">
        <v>24</v>
      </c>
      <c r="AW173" s="11" t="s">
        <v>37</v>
      </c>
      <c r="AX173" s="11" t="s">
        <v>73</v>
      </c>
      <c r="AY173" s="214" t="s">
        <v>128</v>
      </c>
    </row>
    <row r="174" spans="2:65" s="11" customFormat="1">
      <c r="B174" s="204"/>
      <c r="C174" s="205"/>
      <c r="D174" s="206" t="s">
        <v>145</v>
      </c>
      <c r="E174" s="207" t="s">
        <v>22</v>
      </c>
      <c r="F174" s="208" t="s">
        <v>214</v>
      </c>
      <c r="G174" s="205"/>
      <c r="H174" s="207" t="s">
        <v>22</v>
      </c>
      <c r="I174" s="209"/>
      <c r="J174" s="205"/>
      <c r="K174" s="205"/>
      <c r="L174" s="210"/>
      <c r="M174" s="211"/>
      <c r="N174" s="212"/>
      <c r="O174" s="212"/>
      <c r="P174" s="212"/>
      <c r="Q174" s="212"/>
      <c r="R174" s="212"/>
      <c r="S174" s="212"/>
      <c r="T174" s="213"/>
      <c r="AT174" s="214" t="s">
        <v>145</v>
      </c>
      <c r="AU174" s="214" t="s">
        <v>82</v>
      </c>
      <c r="AV174" s="11" t="s">
        <v>24</v>
      </c>
      <c r="AW174" s="11" t="s">
        <v>37</v>
      </c>
      <c r="AX174" s="11" t="s">
        <v>73</v>
      </c>
      <c r="AY174" s="214" t="s">
        <v>128</v>
      </c>
    </row>
    <row r="175" spans="2:65" s="12" customFormat="1">
      <c r="B175" s="215"/>
      <c r="C175" s="216"/>
      <c r="D175" s="206" t="s">
        <v>145</v>
      </c>
      <c r="E175" s="217" t="s">
        <v>22</v>
      </c>
      <c r="F175" s="218" t="s">
        <v>228</v>
      </c>
      <c r="G175" s="216"/>
      <c r="H175" s="219">
        <v>3.36</v>
      </c>
      <c r="I175" s="220"/>
      <c r="J175" s="216"/>
      <c r="K175" s="216"/>
      <c r="L175" s="221"/>
      <c r="M175" s="222"/>
      <c r="N175" s="223"/>
      <c r="O175" s="223"/>
      <c r="P175" s="223"/>
      <c r="Q175" s="223"/>
      <c r="R175" s="223"/>
      <c r="S175" s="223"/>
      <c r="T175" s="224"/>
      <c r="AT175" s="225" t="s">
        <v>145</v>
      </c>
      <c r="AU175" s="225" t="s">
        <v>82</v>
      </c>
      <c r="AV175" s="12" t="s">
        <v>82</v>
      </c>
      <c r="AW175" s="12" t="s">
        <v>37</v>
      </c>
      <c r="AX175" s="12" t="s">
        <v>73</v>
      </c>
      <c r="AY175" s="225" t="s">
        <v>128</v>
      </c>
    </row>
    <row r="176" spans="2:65" s="11" customFormat="1">
      <c r="B176" s="204"/>
      <c r="C176" s="205"/>
      <c r="D176" s="206" t="s">
        <v>145</v>
      </c>
      <c r="E176" s="207" t="s">
        <v>22</v>
      </c>
      <c r="F176" s="208" t="s">
        <v>216</v>
      </c>
      <c r="G176" s="205"/>
      <c r="H176" s="207" t="s">
        <v>22</v>
      </c>
      <c r="I176" s="209"/>
      <c r="J176" s="205"/>
      <c r="K176" s="205"/>
      <c r="L176" s="210"/>
      <c r="M176" s="211"/>
      <c r="N176" s="212"/>
      <c r="O176" s="212"/>
      <c r="P176" s="212"/>
      <c r="Q176" s="212"/>
      <c r="R176" s="212"/>
      <c r="S176" s="212"/>
      <c r="T176" s="213"/>
      <c r="AT176" s="214" t="s">
        <v>145</v>
      </c>
      <c r="AU176" s="214" t="s">
        <v>82</v>
      </c>
      <c r="AV176" s="11" t="s">
        <v>24</v>
      </c>
      <c r="AW176" s="11" t="s">
        <v>37</v>
      </c>
      <c r="AX176" s="11" t="s">
        <v>73</v>
      </c>
      <c r="AY176" s="214" t="s">
        <v>128</v>
      </c>
    </row>
    <row r="177" spans="2:65" s="12" customFormat="1">
      <c r="B177" s="215"/>
      <c r="C177" s="216"/>
      <c r="D177" s="206" t="s">
        <v>145</v>
      </c>
      <c r="E177" s="217" t="s">
        <v>22</v>
      </c>
      <c r="F177" s="218" t="s">
        <v>229</v>
      </c>
      <c r="G177" s="216"/>
      <c r="H177" s="219">
        <v>2.16</v>
      </c>
      <c r="I177" s="220"/>
      <c r="J177" s="216"/>
      <c r="K177" s="216"/>
      <c r="L177" s="221"/>
      <c r="M177" s="222"/>
      <c r="N177" s="223"/>
      <c r="O177" s="223"/>
      <c r="P177" s="223"/>
      <c r="Q177" s="223"/>
      <c r="R177" s="223"/>
      <c r="S177" s="223"/>
      <c r="T177" s="224"/>
      <c r="AT177" s="225" t="s">
        <v>145</v>
      </c>
      <c r="AU177" s="225" t="s">
        <v>82</v>
      </c>
      <c r="AV177" s="12" t="s">
        <v>82</v>
      </c>
      <c r="AW177" s="12" t="s">
        <v>37</v>
      </c>
      <c r="AX177" s="12" t="s">
        <v>73</v>
      </c>
      <c r="AY177" s="225" t="s">
        <v>128</v>
      </c>
    </row>
    <row r="178" spans="2:65" s="13" customFormat="1">
      <c r="B178" s="226"/>
      <c r="C178" s="227"/>
      <c r="D178" s="206" t="s">
        <v>145</v>
      </c>
      <c r="E178" s="228" t="s">
        <v>22</v>
      </c>
      <c r="F178" s="229" t="s">
        <v>148</v>
      </c>
      <c r="G178" s="227"/>
      <c r="H178" s="230">
        <v>5.52</v>
      </c>
      <c r="I178" s="231"/>
      <c r="J178" s="227"/>
      <c r="K178" s="227"/>
      <c r="L178" s="232"/>
      <c r="M178" s="233"/>
      <c r="N178" s="234"/>
      <c r="O178" s="234"/>
      <c r="P178" s="234"/>
      <c r="Q178" s="234"/>
      <c r="R178" s="234"/>
      <c r="S178" s="234"/>
      <c r="T178" s="235"/>
      <c r="AT178" s="236" t="s">
        <v>145</v>
      </c>
      <c r="AU178" s="236" t="s">
        <v>82</v>
      </c>
      <c r="AV178" s="13" t="s">
        <v>135</v>
      </c>
      <c r="AW178" s="13" t="s">
        <v>37</v>
      </c>
      <c r="AX178" s="13" t="s">
        <v>24</v>
      </c>
      <c r="AY178" s="236" t="s">
        <v>128</v>
      </c>
    </row>
    <row r="179" spans="2:65" s="1" customFormat="1" ht="16.5" customHeight="1">
      <c r="B179" s="41"/>
      <c r="C179" s="192" t="s">
        <v>230</v>
      </c>
      <c r="D179" s="192" t="s">
        <v>130</v>
      </c>
      <c r="E179" s="193" t="s">
        <v>231</v>
      </c>
      <c r="F179" s="194" t="s">
        <v>232</v>
      </c>
      <c r="G179" s="195" t="s">
        <v>143</v>
      </c>
      <c r="H179" s="196">
        <v>2.76</v>
      </c>
      <c r="I179" s="197"/>
      <c r="J179" s="198">
        <f>ROUND(I179*H179,2)</f>
        <v>0</v>
      </c>
      <c r="K179" s="194" t="s">
        <v>134</v>
      </c>
      <c r="L179" s="61"/>
      <c r="M179" s="199" t="s">
        <v>22</v>
      </c>
      <c r="N179" s="200" t="s">
        <v>44</v>
      </c>
      <c r="O179" s="42"/>
      <c r="P179" s="201">
        <f>O179*H179</f>
        <v>0</v>
      </c>
      <c r="Q179" s="201">
        <v>0</v>
      </c>
      <c r="R179" s="201">
        <f>Q179*H179</f>
        <v>0</v>
      </c>
      <c r="S179" s="201">
        <v>0</v>
      </c>
      <c r="T179" s="202">
        <f>S179*H179</f>
        <v>0</v>
      </c>
      <c r="AR179" s="24" t="s">
        <v>135</v>
      </c>
      <c r="AT179" s="24" t="s">
        <v>130</v>
      </c>
      <c r="AU179" s="24" t="s">
        <v>82</v>
      </c>
      <c r="AY179" s="24" t="s">
        <v>128</v>
      </c>
      <c r="BE179" s="203">
        <f>IF(N179="základní",J179,0)</f>
        <v>0</v>
      </c>
      <c r="BF179" s="203">
        <f>IF(N179="snížená",J179,0)</f>
        <v>0</v>
      </c>
      <c r="BG179" s="203">
        <f>IF(N179="zákl. přenesená",J179,0)</f>
        <v>0</v>
      </c>
      <c r="BH179" s="203">
        <f>IF(N179="sníž. přenesená",J179,0)</f>
        <v>0</v>
      </c>
      <c r="BI179" s="203">
        <f>IF(N179="nulová",J179,0)</f>
        <v>0</v>
      </c>
      <c r="BJ179" s="24" t="s">
        <v>24</v>
      </c>
      <c r="BK179" s="203">
        <f>ROUND(I179*H179,2)</f>
        <v>0</v>
      </c>
      <c r="BL179" s="24" t="s">
        <v>135</v>
      </c>
      <c r="BM179" s="24" t="s">
        <v>233</v>
      </c>
    </row>
    <row r="180" spans="2:65" s="11" customFormat="1">
      <c r="B180" s="204"/>
      <c r="C180" s="205"/>
      <c r="D180" s="206" t="s">
        <v>145</v>
      </c>
      <c r="E180" s="207" t="s">
        <v>22</v>
      </c>
      <c r="F180" s="208" t="s">
        <v>166</v>
      </c>
      <c r="G180" s="205"/>
      <c r="H180" s="207" t="s">
        <v>22</v>
      </c>
      <c r="I180" s="209"/>
      <c r="J180" s="205"/>
      <c r="K180" s="205"/>
      <c r="L180" s="210"/>
      <c r="M180" s="211"/>
      <c r="N180" s="212"/>
      <c r="O180" s="212"/>
      <c r="P180" s="212"/>
      <c r="Q180" s="212"/>
      <c r="R180" s="212"/>
      <c r="S180" s="212"/>
      <c r="T180" s="213"/>
      <c r="AT180" s="214" t="s">
        <v>145</v>
      </c>
      <c r="AU180" s="214" t="s">
        <v>82</v>
      </c>
      <c r="AV180" s="11" t="s">
        <v>24</v>
      </c>
      <c r="AW180" s="11" t="s">
        <v>37</v>
      </c>
      <c r="AX180" s="11" t="s">
        <v>73</v>
      </c>
      <c r="AY180" s="214" t="s">
        <v>128</v>
      </c>
    </row>
    <row r="181" spans="2:65" s="12" customFormat="1">
      <c r="B181" s="215"/>
      <c r="C181" s="216"/>
      <c r="D181" s="206" t="s">
        <v>145</v>
      </c>
      <c r="E181" s="217" t="s">
        <v>22</v>
      </c>
      <c r="F181" s="218" t="s">
        <v>234</v>
      </c>
      <c r="G181" s="216"/>
      <c r="H181" s="219">
        <v>2.76</v>
      </c>
      <c r="I181" s="220"/>
      <c r="J181" s="216"/>
      <c r="K181" s="216"/>
      <c r="L181" s="221"/>
      <c r="M181" s="222"/>
      <c r="N181" s="223"/>
      <c r="O181" s="223"/>
      <c r="P181" s="223"/>
      <c r="Q181" s="223"/>
      <c r="R181" s="223"/>
      <c r="S181" s="223"/>
      <c r="T181" s="224"/>
      <c r="AT181" s="225" t="s">
        <v>145</v>
      </c>
      <c r="AU181" s="225" t="s">
        <v>82</v>
      </c>
      <c r="AV181" s="12" t="s">
        <v>82</v>
      </c>
      <c r="AW181" s="12" t="s">
        <v>37</v>
      </c>
      <c r="AX181" s="12" t="s">
        <v>73</v>
      </c>
      <c r="AY181" s="225" t="s">
        <v>128</v>
      </c>
    </row>
    <row r="182" spans="2:65" s="13" customFormat="1">
      <c r="B182" s="226"/>
      <c r="C182" s="227"/>
      <c r="D182" s="206" t="s">
        <v>145</v>
      </c>
      <c r="E182" s="228" t="s">
        <v>22</v>
      </c>
      <c r="F182" s="229" t="s">
        <v>148</v>
      </c>
      <c r="G182" s="227"/>
      <c r="H182" s="230">
        <v>2.76</v>
      </c>
      <c r="I182" s="231"/>
      <c r="J182" s="227"/>
      <c r="K182" s="227"/>
      <c r="L182" s="232"/>
      <c r="M182" s="233"/>
      <c r="N182" s="234"/>
      <c r="O182" s="234"/>
      <c r="P182" s="234"/>
      <c r="Q182" s="234"/>
      <c r="R182" s="234"/>
      <c r="S182" s="234"/>
      <c r="T182" s="235"/>
      <c r="AT182" s="236" t="s">
        <v>145</v>
      </c>
      <c r="AU182" s="236" t="s">
        <v>82</v>
      </c>
      <c r="AV182" s="13" t="s">
        <v>135</v>
      </c>
      <c r="AW182" s="13" t="s">
        <v>37</v>
      </c>
      <c r="AX182" s="13" t="s">
        <v>24</v>
      </c>
      <c r="AY182" s="236" t="s">
        <v>128</v>
      </c>
    </row>
    <row r="183" spans="2:65" s="1" customFormat="1" ht="16.5" customHeight="1">
      <c r="B183" s="41"/>
      <c r="C183" s="192" t="s">
        <v>235</v>
      </c>
      <c r="D183" s="192" t="s">
        <v>130</v>
      </c>
      <c r="E183" s="193" t="s">
        <v>236</v>
      </c>
      <c r="F183" s="194" t="s">
        <v>237</v>
      </c>
      <c r="G183" s="195" t="s">
        <v>143</v>
      </c>
      <c r="H183" s="196">
        <v>48.384</v>
      </c>
      <c r="I183" s="197"/>
      <c r="J183" s="198">
        <f>ROUND(I183*H183,2)</f>
        <v>0</v>
      </c>
      <c r="K183" s="194" t="s">
        <v>134</v>
      </c>
      <c r="L183" s="61"/>
      <c r="M183" s="199" t="s">
        <v>22</v>
      </c>
      <c r="N183" s="200" t="s">
        <v>44</v>
      </c>
      <c r="O183" s="42"/>
      <c r="P183" s="201">
        <f>O183*H183</f>
        <v>0</v>
      </c>
      <c r="Q183" s="201">
        <v>0</v>
      </c>
      <c r="R183" s="201">
        <f>Q183*H183</f>
        <v>0</v>
      </c>
      <c r="S183" s="201">
        <v>0</v>
      </c>
      <c r="T183" s="202">
        <f>S183*H183</f>
        <v>0</v>
      </c>
      <c r="AR183" s="24" t="s">
        <v>135</v>
      </c>
      <c r="AT183" s="24" t="s">
        <v>130</v>
      </c>
      <c r="AU183" s="24" t="s">
        <v>82</v>
      </c>
      <c r="AY183" s="24" t="s">
        <v>128</v>
      </c>
      <c r="BE183" s="203">
        <f>IF(N183="základní",J183,0)</f>
        <v>0</v>
      </c>
      <c r="BF183" s="203">
        <f>IF(N183="snížená",J183,0)</f>
        <v>0</v>
      </c>
      <c r="BG183" s="203">
        <f>IF(N183="zákl. přenesená",J183,0)</f>
        <v>0</v>
      </c>
      <c r="BH183" s="203">
        <f>IF(N183="sníž. přenesená",J183,0)</f>
        <v>0</v>
      </c>
      <c r="BI183" s="203">
        <f>IF(N183="nulová",J183,0)</f>
        <v>0</v>
      </c>
      <c r="BJ183" s="24" t="s">
        <v>24</v>
      </c>
      <c r="BK183" s="203">
        <f>ROUND(I183*H183,2)</f>
        <v>0</v>
      </c>
      <c r="BL183" s="24" t="s">
        <v>135</v>
      </c>
      <c r="BM183" s="24" t="s">
        <v>238</v>
      </c>
    </row>
    <row r="184" spans="2:65" s="11" customFormat="1">
      <c r="B184" s="204"/>
      <c r="C184" s="205"/>
      <c r="D184" s="206" t="s">
        <v>145</v>
      </c>
      <c r="E184" s="207" t="s">
        <v>22</v>
      </c>
      <c r="F184" s="208" t="s">
        <v>160</v>
      </c>
      <c r="G184" s="205"/>
      <c r="H184" s="207" t="s">
        <v>22</v>
      </c>
      <c r="I184" s="209"/>
      <c r="J184" s="205"/>
      <c r="K184" s="205"/>
      <c r="L184" s="210"/>
      <c r="M184" s="211"/>
      <c r="N184" s="212"/>
      <c r="O184" s="212"/>
      <c r="P184" s="212"/>
      <c r="Q184" s="212"/>
      <c r="R184" s="212"/>
      <c r="S184" s="212"/>
      <c r="T184" s="213"/>
      <c r="AT184" s="214" t="s">
        <v>145</v>
      </c>
      <c r="AU184" s="214" t="s">
        <v>82</v>
      </c>
      <c r="AV184" s="11" t="s">
        <v>24</v>
      </c>
      <c r="AW184" s="11" t="s">
        <v>37</v>
      </c>
      <c r="AX184" s="11" t="s">
        <v>73</v>
      </c>
      <c r="AY184" s="214" t="s">
        <v>128</v>
      </c>
    </row>
    <row r="185" spans="2:65" s="11" customFormat="1">
      <c r="B185" s="204"/>
      <c r="C185" s="205"/>
      <c r="D185" s="206" t="s">
        <v>145</v>
      </c>
      <c r="E185" s="207" t="s">
        <v>22</v>
      </c>
      <c r="F185" s="208" t="s">
        <v>222</v>
      </c>
      <c r="G185" s="205"/>
      <c r="H185" s="207" t="s">
        <v>22</v>
      </c>
      <c r="I185" s="209"/>
      <c r="J185" s="205"/>
      <c r="K185" s="205"/>
      <c r="L185" s="210"/>
      <c r="M185" s="211"/>
      <c r="N185" s="212"/>
      <c r="O185" s="212"/>
      <c r="P185" s="212"/>
      <c r="Q185" s="212"/>
      <c r="R185" s="212"/>
      <c r="S185" s="212"/>
      <c r="T185" s="213"/>
      <c r="AT185" s="214" t="s">
        <v>145</v>
      </c>
      <c r="AU185" s="214" t="s">
        <v>82</v>
      </c>
      <c r="AV185" s="11" t="s">
        <v>24</v>
      </c>
      <c r="AW185" s="11" t="s">
        <v>37</v>
      </c>
      <c r="AX185" s="11" t="s">
        <v>73</v>
      </c>
      <c r="AY185" s="214" t="s">
        <v>128</v>
      </c>
    </row>
    <row r="186" spans="2:65" s="12" customFormat="1">
      <c r="B186" s="215"/>
      <c r="C186" s="216"/>
      <c r="D186" s="206" t="s">
        <v>145</v>
      </c>
      <c r="E186" s="217" t="s">
        <v>22</v>
      </c>
      <c r="F186" s="218" t="s">
        <v>239</v>
      </c>
      <c r="G186" s="216"/>
      <c r="H186" s="219">
        <v>48.384</v>
      </c>
      <c r="I186" s="220"/>
      <c r="J186" s="216"/>
      <c r="K186" s="216"/>
      <c r="L186" s="221"/>
      <c r="M186" s="222"/>
      <c r="N186" s="223"/>
      <c r="O186" s="223"/>
      <c r="P186" s="223"/>
      <c r="Q186" s="223"/>
      <c r="R186" s="223"/>
      <c r="S186" s="223"/>
      <c r="T186" s="224"/>
      <c r="AT186" s="225" t="s">
        <v>145</v>
      </c>
      <c r="AU186" s="225" t="s">
        <v>82</v>
      </c>
      <c r="AV186" s="12" t="s">
        <v>82</v>
      </c>
      <c r="AW186" s="12" t="s">
        <v>37</v>
      </c>
      <c r="AX186" s="12" t="s">
        <v>73</v>
      </c>
      <c r="AY186" s="225" t="s">
        <v>128</v>
      </c>
    </row>
    <row r="187" spans="2:65" s="13" customFormat="1">
      <c r="B187" s="226"/>
      <c r="C187" s="227"/>
      <c r="D187" s="206" t="s">
        <v>145</v>
      </c>
      <c r="E187" s="228" t="s">
        <v>22</v>
      </c>
      <c r="F187" s="229" t="s">
        <v>148</v>
      </c>
      <c r="G187" s="227"/>
      <c r="H187" s="230">
        <v>48.384</v>
      </c>
      <c r="I187" s="231"/>
      <c r="J187" s="227"/>
      <c r="K187" s="227"/>
      <c r="L187" s="232"/>
      <c r="M187" s="233"/>
      <c r="N187" s="234"/>
      <c r="O187" s="234"/>
      <c r="P187" s="234"/>
      <c r="Q187" s="234"/>
      <c r="R187" s="234"/>
      <c r="S187" s="234"/>
      <c r="T187" s="235"/>
      <c r="AT187" s="236" t="s">
        <v>145</v>
      </c>
      <c r="AU187" s="236" t="s">
        <v>82</v>
      </c>
      <c r="AV187" s="13" t="s">
        <v>135</v>
      </c>
      <c r="AW187" s="13" t="s">
        <v>37</v>
      </c>
      <c r="AX187" s="13" t="s">
        <v>24</v>
      </c>
      <c r="AY187" s="236" t="s">
        <v>128</v>
      </c>
    </row>
    <row r="188" spans="2:65" s="1" customFormat="1" ht="16.5" customHeight="1">
      <c r="B188" s="41"/>
      <c r="C188" s="192" t="s">
        <v>240</v>
      </c>
      <c r="D188" s="192" t="s">
        <v>130</v>
      </c>
      <c r="E188" s="193" t="s">
        <v>241</v>
      </c>
      <c r="F188" s="194" t="s">
        <v>242</v>
      </c>
      <c r="G188" s="195" t="s">
        <v>143</v>
      </c>
      <c r="H188" s="196">
        <v>24.192</v>
      </c>
      <c r="I188" s="197"/>
      <c r="J188" s="198">
        <f>ROUND(I188*H188,2)</f>
        <v>0</v>
      </c>
      <c r="K188" s="194" t="s">
        <v>134</v>
      </c>
      <c r="L188" s="61"/>
      <c r="M188" s="199" t="s">
        <v>22</v>
      </c>
      <c r="N188" s="200" t="s">
        <v>44</v>
      </c>
      <c r="O188" s="42"/>
      <c r="P188" s="201">
        <f>O188*H188</f>
        <v>0</v>
      </c>
      <c r="Q188" s="201">
        <v>0</v>
      </c>
      <c r="R188" s="201">
        <f>Q188*H188</f>
        <v>0</v>
      </c>
      <c r="S188" s="201">
        <v>0</v>
      </c>
      <c r="T188" s="202">
        <f>S188*H188</f>
        <v>0</v>
      </c>
      <c r="AR188" s="24" t="s">
        <v>135</v>
      </c>
      <c r="AT188" s="24" t="s">
        <v>130</v>
      </c>
      <c r="AU188" s="24" t="s">
        <v>82</v>
      </c>
      <c r="AY188" s="24" t="s">
        <v>128</v>
      </c>
      <c r="BE188" s="203">
        <f>IF(N188="základní",J188,0)</f>
        <v>0</v>
      </c>
      <c r="BF188" s="203">
        <f>IF(N188="snížená",J188,0)</f>
        <v>0</v>
      </c>
      <c r="BG188" s="203">
        <f>IF(N188="zákl. přenesená",J188,0)</f>
        <v>0</v>
      </c>
      <c r="BH188" s="203">
        <f>IF(N188="sníž. přenesená",J188,0)</f>
        <v>0</v>
      </c>
      <c r="BI188" s="203">
        <f>IF(N188="nulová",J188,0)</f>
        <v>0</v>
      </c>
      <c r="BJ188" s="24" t="s">
        <v>24</v>
      </c>
      <c r="BK188" s="203">
        <f>ROUND(I188*H188,2)</f>
        <v>0</v>
      </c>
      <c r="BL188" s="24" t="s">
        <v>135</v>
      </c>
      <c r="BM188" s="24" t="s">
        <v>243</v>
      </c>
    </row>
    <row r="189" spans="2:65" s="11" customFormat="1">
      <c r="B189" s="204"/>
      <c r="C189" s="205"/>
      <c r="D189" s="206" t="s">
        <v>145</v>
      </c>
      <c r="E189" s="207" t="s">
        <v>22</v>
      </c>
      <c r="F189" s="208" t="s">
        <v>166</v>
      </c>
      <c r="G189" s="205"/>
      <c r="H189" s="207" t="s">
        <v>22</v>
      </c>
      <c r="I189" s="209"/>
      <c r="J189" s="205"/>
      <c r="K189" s="205"/>
      <c r="L189" s="210"/>
      <c r="M189" s="211"/>
      <c r="N189" s="212"/>
      <c r="O189" s="212"/>
      <c r="P189" s="212"/>
      <c r="Q189" s="212"/>
      <c r="R189" s="212"/>
      <c r="S189" s="212"/>
      <c r="T189" s="213"/>
      <c r="AT189" s="214" t="s">
        <v>145</v>
      </c>
      <c r="AU189" s="214" t="s">
        <v>82</v>
      </c>
      <c r="AV189" s="11" t="s">
        <v>24</v>
      </c>
      <c r="AW189" s="11" t="s">
        <v>37</v>
      </c>
      <c r="AX189" s="11" t="s">
        <v>73</v>
      </c>
      <c r="AY189" s="214" t="s">
        <v>128</v>
      </c>
    </row>
    <row r="190" spans="2:65" s="12" customFormat="1">
      <c r="B190" s="215"/>
      <c r="C190" s="216"/>
      <c r="D190" s="206" t="s">
        <v>145</v>
      </c>
      <c r="E190" s="217" t="s">
        <v>22</v>
      </c>
      <c r="F190" s="218" t="s">
        <v>244</v>
      </c>
      <c r="G190" s="216"/>
      <c r="H190" s="219">
        <v>24.192</v>
      </c>
      <c r="I190" s="220"/>
      <c r="J190" s="216"/>
      <c r="K190" s="216"/>
      <c r="L190" s="221"/>
      <c r="M190" s="222"/>
      <c r="N190" s="223"/>
      <c r="O190" s="223"/>
      <c r="P190" s="223"/>
      <c r="Q190" s="223"/>
      <c r="R190" s="223"/>
      <c r="S190" s="223"/>
      <c r="T190" s="224"/>
      <c r="AT190" s="225" t="s">
        <v>145</v>
      </c>
      <c r="AU190" s="225" t="s">
        <v>82</v>
      </c>
      <c r="AV190" s="12" t="s">
        <v>82</v>
      </c>
      <c r="AW190" s="12" t="s">
        <v>37</v>
      </c>
      <c r="AX190" s="12" t="s">
        <v>73</v>
      </c>
      <c r="AY190" s="225" t="s">
        <v>128</v>
      </c>
    </row>
    <row r="191" spans="2:65" s="13" customFormat="1">
      <c r="B191" s="226"/>
      <c r="C191" s="227"/>
      <c r="D191" s="206" t="s">
        <v>145</v>
      </c>
      <c r="E191" s="228" t="s">
        <v>22</v>
      </c>
      <c r="F191" s="229" t="s">
        <v>148</v>
      </c>
      <c r="G191" s="227"/>
      <c r="H191" s="230">
        <v>24.192</v>
      </c>
      <c r="I191" s="231"/>
      <c r="J191" s="227"/>
      <c r="K191" s="227"/>
      <c r="L191" s="232"/>
      <c r="M191" s="233"/>
      <c r="N191" s="234"/>
      <c r="O191" s="234"/>
      <c r="P191" s="234"/>
      <c r="Q191" s="234"/>
      <c r="R191" s="234"/>
      <c r="S191" s="234"/>
      <c r="T191" s="235"/>
      <c r="AT191" s="236" t="s">
        <v>145</v>
      </c>
      <c r="AU191" s="236" t="s">
        <v>82</v>
      </c>
      <c r="AV191" s="13" t="s">
        <v>135</v>
      </c>
      <c r="AW191" s="13" t="s">
        <v>37</v>
      </c>
      <c r="AX191" s="13" t="s">
        <v>24</v>
      </c>
      <c r="AY191" s="236" t="s">
        <v>128</v>
      </c>
    </row>
    <row r="192" spans="2:65" s="1" customFormat="1" ht="16.5" customHeight="1">
      <c r="B192" s="41"/>
      <c r="C192" s="192" t="s">
        <v>9</v>
      </c>
      <c r="D192" s="192" t="s">
        <v>130</v>
      </c>
      <c r="E192" s="193" t="s">
        <v>245</v>
      </c>
      <c r="F192" s="194" t="s">
        <v>246</v>
      </c>
      <c r="G192" s="195" t="s">
        <v>143</v>
      </c>
      <c r="H192" s="196">
        <v>5.52</v>
      </c>
      <c r="I192" s="197"/>
      <c r="J192" s="198">
        <f>ROUND(I192*H192,2)</f>
        <v>0</v>
      </c>
      <c r="K192" s="194" t="s">
        <v>134</v>
      </c>
      <c r="L192" s="61"/>
      <c r="M192" s="199" t="s">
        <v>22</v>
      </c>
      <c r="N192" s="200" t="s">
        <v>44</v>
      </c>
      <c r="O192" s="42"/>
      <c r="P192" s="201">
        <f>O192*H192</f>
        <v>0</v>
      </c>
      <c r="Q192" s="201">
        <v>0</v>
      </c>
      <c r="R192" s="201">
        <f>Q192*H192</f>
        <v>0</v>
      </c>
      <c r="S192" s="201">
        <v>0</v>
      </c>
      <c r="T192" s="202">
        <f>S192*H192</f>
        <v>0</v>
      </c>
      <c r="AR192" s="24" t="s">
        <v>135</v>
      </c>
      <c r="AT192" s="24" t="s">
        <v>130</v>
      </c>
      <c r="AU192" s="24" t="s">
        <v>82</v>
      </c>
      <c r="AY192" s="24" t="s">
        <v>128</v>
      </c>
      <c r="BE192" s="203">
        <f>IF(N192="základní",J192,0)</f>
        <v>0</v>
      </c>
      <c r="BF192" s="203">
        <f>IF(N192="snížená",J192,0)</f>
        <v>0</v>
      </c>
      <c r="BG192" s="203">
        <f>IF(N192="zákl. přenesená",J192,0)</f>
        <v>0</v>
      </c>
      <c r="BH192" s="203">
        <f>IF(N192="sníž. přenesená",J192,0)</f>
        <v>0</v>
      </c>
      <c r="BI192" s="203">
        <f>IF(N192="nulová",J192,0)</f>
        <v>0</v>
      </c>
      <c r="BJ192" s="24" t="s">
        <v>24</v>
      </c>
      <c r="BK192" s="203">
        <f>ROUND(I192*H192,2)</f>
        <v>0</v>
      </c>
      <c r="BL192" s="24" t="s">
        <v>135</v>
      </c>
      <c r="BM192" s="24" t="s">
        <v>247</v>
      </c>
    </row>
    <row r="193" spans="2:65" s="11" customFormat="1">
      <c r="B193" s="204"/>
      <c r="C193" s="205"/>
      <c r="D193" s="206" t="s">
        <v>145</v>
      </c>
      <c r="E193" s="207" t="s">
        <v>22</v>
      </c>
      <c r="F193" s="208" t="s">
        <v>160</v>
      </c>
      <c r="G193" s="205"/>
      <c r="H193" s="207" t="s">
        <v>22</v>
      </c>
      <c r="I193" s="209"/>
      <c r="J193" s="205"/>
      <c r="K193" s="205"/>
      <c r="L193" s="210"/>
      <c r="M193" s="211"/>
      <c r="N193" s="212"/>
      <c r="O193" s="212"/>
      <c r="P193" s="212"/>
      <c r="Q193" s="212"/>
      <c r="R193" s="212"/>
      <c r="S193" s="212"/>
      <c r="T193" s="213"/>
      <c r="AT193" s="214" t="s">
        <v>145</v>
      </c>
      <c r="AU193" s="214" t="s">
        <v>82</v>
      </c>
      <c r="AV193" s="11" t="s">
        <v>24</v>
      </c>
      <c r="AW193" s="11" t="s">
        <v>37</v>
      </c>
      <c r="AX193" s="11" t="s">
        <v>73</v>
      </c>
      <c r="AY193" s="214" t="s">
        <v>128</v>
      </c>
    </row>
    <row r="194" spans="2:65" s="11" customFormat="1">
      <c r="B194" s="204"/>
      <c r="C194" s="205"/>
      <c r="D194" s="206" t="s">
        <v>145</v>
      </c>
      <c r="E194" s="207" t="s">
        <v>22</v>
      </c>
      <c r="F194" s="208" t="s">
        <v>214</v>
      </c>
      <c r="G194" s="205"/>
      <c r="H194" s="207" t="s">
        <v>22</v>
      </c>
      <c r="I194" s="209"/>
      <c r="J194" s="205"/>
      <c r="K194" s="205"/>
      <c r="L194" s="210"/>
      <c r="M194" s="211"/>
      <c r="N194" s="212"/>
      <c r="O194" s="212"/>
      <c r="P194" s="212"/>
      <c r="Q194" s="212"/>
      <c r="R194" s="212"/>
      <c r="S194" s="212"/>
      <c r="T194" s="213"/>
      <c r="AT194" s="214" t="s">
        <v>145</v>
      </c>
      <c r="AU194" s="214" t="s">
        <v>82</v>
      </c>
      <c r="AV194" s="11" t="s">
        <v>24</v>
      </c>
      <c r="AW194" s="11" t="s">
        <v>37</v>
      </c>
      <c r="AX194" s="11" t="s">
        <v>73</v>
      </c>
      <c r="AY194" s="214" t="s">
        <v>128</v>
      </c>
    </row>
    <row r="195" spans="2:65" s="12" customFormat="1">
      <c r="B195" s="215"/>
      <c r="C195" s="216"/>
      <c r="D195" s="206" t="s">
        <v>145</v>
      </c>
      <c r="E195" s="217" t="s">
        <v>22</v>
      </c>
      <c r="F195" s="218" t="s">
        <v>228</v>
      </c>
      <c r="G195" s="216"/>
      <c r="H195" s="219">
        <v>3.36</v>
      </c>
      <c r="I195" s="220"/>
      <c r="J195" s="216"/>
      <c r="K195" s="216"/>
      <c r="L195" s="221"/>
      <c r="M195" s="222"/>
      <c r="N195" s="223"/>
      <c r="O195" s="223"/>
      <c r="P195" s="223"/>
      <c r="Q195" s="223"/>
      <c r="R195" s="223"/>
      <c r="S195" s="223"/>
      <c r="T195" s="224"/>
      <c r="AT195" s="225" t="s">
        <v>145</v>
      </c>
      <c r="AU195" s="225" t="s">
        <v>82</v>
      </c>
      <c r="AV195" s="12" t="s">
        <v>82</v>
      </c>
      <c r="AW195" s="12" t="s">
        <v>37</v>
      </c>
      <c r="AX195" s="12" t="s">
        <v>73</v>
      </c>
      <c r="AY195" s="225" t="s">
        <v>128</v>
      </c>
    </row>
    <row r="196" spans="2:65" s="11" customFormat="1">
      <c r="B196" s="204"/>
      <c r="C196" s="205"/>
      <c r="D196" s="206" t="s">
        <v>145</v>
      </c>
      <c r="E196" s="207" t="s">
        <v>22</v>
      </c>
      <c r="F196" s="208" t="s">
        <v>216</v>
      </c>
      <c r="G196" s="205"/>
      <c r="H196" s="207" t="s">
        <v>22</v>
      </c>
      <c r="I196" s="209"/>
      <c r="J196" s="205"/>
      <c r="K196" s="205"/>
      <c r="L196" s="210"/>
      <c r="M196" s="211"/>
      <c r="N196" s="212"/>
      <c r="O196" s="212"/>
      <c r="P196" s="212"/>
      <c r="Q196" s="212"/>
      <c r="R196" s="212"/>
      <c r="S196" s="212"/>
      <c r="T196" s="213"/>
      <c r="AT196" s="214" t="s">
        <v>145</v>
      </c>
      <c r="AU196" s="214" t="s">
        <v>82</v>
      </c>
      <c r="AV196" s="11" t="s">
        <v>24</v>
      </c>
      <c r="AW196" s="11" t="s">
        <v>37</v>
      </c>
      <c r="AX196" s="11" t="s">
        <v>73</v>
      </c>
      <c r="AY196" s="214" t="s">
        <v>128</v>
      </c>
    </row>
    <row r="197" spans="2:65" s="12" customFormat="1">
      <c r="B197" s="215"/>
      <c r="C197" s="216"/>
      <c r="D197" s="206" t="s">
        <v>145</v>
      </c>
      <c r="E197" s="217" t="s">
        <v>22</v>
      </c>
      <c r="F197" s="218" t="s">
        <v>229</v>
      </c>
      <c r="G197" s="216"/>
      <c r="H197" s="219">
        <v>2.16</v>
      </c>
      <c r="I197" s="220"/>
      <c r="J197" s="216"/>
      <c r="K197" s="216"/>
      <c r="L197" s="221"/>
      <c r="M197" s="222"/>
      <c r="N197" s="223"/>
      <c r="O197" s="223"/>
      <c r="P197" s="223"/>
      <c r="Q197" s="223"/>
      <c r="R197" s="223"/>
      <c r="S197" s="223"/>
      <c r="T197" s="224"/>
      <c r="AT197" s="225" t="s">
        <v>145</v>
      </c>
      <c r="AU197" s="225" t="s">
        <v>82</v>
      </c>
      <c r="AV197" s="12" t="s">
        <v>82</v>
      </c>
      <c r="AW197" s="12" t="s">
        <v>37</v>
      </c>
      <c r="AX197" s="12" t="s">
        <v>73</v>
      </c>
      <c r="AY197" s="225" t="s">
        <v>128</v>
      </c>
    </row>
    <row r="198" spans="2:65" s="13" customFormat="1">
      <c r="B198" s="226"/>
      <c r="C198" s="227"/>
      <c r="D198" s="206" t="s">
        <v>145</v>
      </c>
      <c r="E198" s="228" t="s">
        <v>22</v>
      </c>
      <c r="F198" s="229" t="s">
        <v>148</v>
      </c>
      <c r="G198" s="227"/>
      <c r="H198" s="230">
        <v>5.52</v>
      </c>
      <c r="I198" s="231"/>
      <c r="J198" s="227"/>
      <c r="K198" s="227"/>
      <c r="L198" s="232"/>
      <c r="M198" s="233"/>
      <c r="N198" s="234"/>
      <c r="O198" s="234"/>
      <c r="P198" s="234"/>
      <c r="Q198" s="234"/>
      <c r="R198" s="234"/>
      <c r="S198" s="234"/>
      <c r="T198" s="235"/>
      <c r="AT198" s="236" t="s">
        <v>145</v>
      </c>
      <c r="AU198" s="236" t="s">
        <v>82</v>
      </c>
      <c r="AV198" s="13" t="s">
        <v>135</v>
      </c>
      <c r="AW198" s="13" t="s">
        <v>37</v>
      </c>
      <c r="AX198" s="13" t="s">
        <v>24</v>
      </c>
      <c r="AY198" s="236" t="s">
        <v>128</v>
      </c>
    </row>
    <row r="199" spans="2:65" s="1" customFormat="1" ht="16.5" customHeight="1">
      <c r="B199" s="41"/>
      <c r="C199" s="192" t="s">
        <v>248</v>
      </c>
      <c r="D199" s="192" t="s">
        <v>130</v>
      </c>
      <c r="E199" s="193" t="s">
        <v>249</v>
      </c>
      <c r="F199" s="194" t="s">
        <v>250</v>
      </c>
      <c r="G199" s="195" t="s">
        <v>143</v>
      </c>
      <c r="H199" s="196">
        <v>2.76</v>
      </c>
      <c r="I199" s="197"/>
      <c r="J199" s="198">
        <f>ROUND(I199*H199,2)</f>
        <v>0</v>
      </c>
      <c r="K199" s="194" t="s">
        <v>134</v>
      </c>
      <c r="L199" s="61"/>
      <c r="M199" s="199" t="s">
        <v>22</v>
      </c>
      <c r="N199" s="200" t="s">
        <v>44</v>
      </c>
      <c r="O199" s="42"/>
      <c r="P199" s="201">
        <f>O199*H199</f>
        <v>0</v>
      </c>
      <c r="Q199" s="201">
        <v>0</v>
      </c>
      <c r="R199" s="201">
        <f>Q199*H199</f>
        <v>0</v>
      </c>
      <c r="S199" s="201">
        <v>0</v>
      </c>
      <c r="T199" s="202">
        <f>S199*H199</f>
        <v>0</v>
      </c>
      <c r="AR199" s="24" t="s">
        <v>135</v>
      </c>
      <c r="AT199" s="24" t="s">
        <v>130</v>
      </c>
      <c r="AU199" s="24" t="s">
        <v>82</v>
      </c>
      <c r="AY199" s="24" t="s">
        <v>128</v>
      </c>
      <c r="BE199" s="203">
        <f>IF(N199="základní",J199,0)</f>
        <v>0</v>
      </c>
      <c r="BF199" s="203">
        <f>IF(N199="snížená",J199,0)</f>
        <v>0</v>
      </c>
      <c r="BG199" s="203">
        <f>IF(N199="zákl. přenesená",J199,0)</f>
        <v>0</v>
      </c>
      <c r="BH199" s="203">
        <f>IF(N199="sníž. přenesená",J199,0)</f>
        <v>0</v>
      </c>
      <c r="BI199" s="203">
        <f>IF(N199="nulová",J199,0)</f>
        <v>0</v>
      </c>
      <c r="BJ199" s="24" t="s">
        <v>24</v>
      </c>
      <c r="BK199" s="203">
        <f>ROUND(I199*H199,2)</f>
        <v>0</v>
      </c>
      <c r="BL199" s="24" t="s">
        <v>135</v>
      </c>
      <c r="BM199" s="24" t="s">
        <v>251</v>
      </c>
    </row>
    <row r="200" spans="2:65" s="11" customFormat="1">
      <c r="B200" s="204"/>
      <c r="C200" s="205"/>
      <c r="D200" s="206" t="s">
        <v>145</v>
      </c>
      <c r="E200" s="207" t="s">
        <v>22</v>
      </c>
      <c r="F200" s="208" t="s">
        <v>166</v>
      </c>
      <c r="G200" s="205"/>
      <c r="H200" s="207" t="s">
        <v>22</v>
      </c>
      <c r="I200" s="209"/>
      <c r="J200" s="205"/>
      <c r="K200" s="205"/>
      <c r="L200" s="210"/>
      <c r="M200" s="211"/>
      <c r="N200" s="212"/>
      <c r="O200" s="212"/>
      <c r="P200" s="212"/>
      <c r="Q200" s="212"/>
      <c r="R200" s="212"/>
      <c r="S200" s="212"/>
      <c r="T200" s="213"/>
      <c r="AT200" s="214" t="s">
        <v>145</v>
      </c>
      <c r="AU200" s="214" t="s">
        <v>82</v>
      </c>
      <c r="AV200" s="11" t="s">
        <v>24</v>
      </c>
      <c r="AW200" s="11" t="s">
        <v>37</v>
      </c>
      <c r="AX200" s="11" t="s">
        <v>73</v>
      </c>
      <c r="AY200" s="214" t="s">
        <v>128</v>
      </c>
    </row>
    <row r="201" spans="2:65" s="12" customFormat="1">
      <c r="B201" s="215"/>
      <c r="C201" s="216"/>
      <c r="D201" s="206" t="s">
        <v>145</v>
      </c>
      <c r="E201" s="217" t="s">
        <v>22</v>
      </c>
      <c r="F201" s="218" t="s">
        <v>234</v>
      </c>
      <c r="G201" s="216"/>
      <c r="H201" s="219">
        <v>2.76</v>
      </c>
      <c r="I201" s="220"/>
      <c r="J201" s="216"/>
      <c r="K201" s="216"/>
      <c r="L201" s="221"/>
      <c r="M201" s="222"/>
      <c r="N201" s="223"/>
      <c r="O201" s="223"/>
      <c r="P201" s="223"/>
      <c r="Q201" s="223"/>
      <c r="R201" s="223"/>
      <c r="S201" s="223"/>
      <c r="T201" s="224"/>
      <c r="AT201" s="225" t="s">
        <v>145</v>
      </c>
      <c r="AU201" s="225" t="s">
        <v>82</v>
      </c>
      <c r="AV201" s="12" t="s">
        <v>82</v>
      </c>
      <c r="AW201" s="12" t="s">
        <v>37</v>
      </c>
      <c r="AX201" s="12" t="s">
        <v>73</v>
      </c>
      <c r="AY201" s="225" t="s">
        <v>128</v>
      </c>
    </row>
    <row r="202" spans="2:65" s="13" customFormat="1">
      <c r="B202" s="226"/>
      <c r="C202" s="227"/>
      <c r="D202" s="206" t="s">
        <v>145</v>
      </c>
      <c r="E202" s="228" t="s">
        <v>22</v>
      </c>
      <c r="F202" s="229" t="s">
        <v>148</v>
      </c>
      <c r="G202" s="227"/>
      <c r="H202" s="230">
        <v>2.76</v>
      </c>
      <c r="I202" s="231"/>
      <c r="J202" s="227"/>
      <c r="K202" s="227"/>
      <c r="L202" s="232"/>
      <c r="M202" s="233"/>
      <c r="N202" s="234"/>
      <c r="O202" s="234"/>
      <c r="P202" s="234"/>
      <c r="Q202" s="234"/>
      <c r="R202" s="234"/>
      <c r="S202" s="234"/>
      <c r="T202" s="235"/>
      <c r="AT202" s="236" t="s">
        <v>145</v>
      </c>
      <c r="AU202" s="236" t="s">
        <v>82</v>
      </c>
      <c r="AV202" s="13" t="s">
        <v>135</v>
      </c>
      <c r="AW202" s="13" t="s">
        <v>37</v>
      </c>
      <c r="AX202" s="13" t="s">
        <v>24</v>
      </c>
      <c r="AY202" s="236" t="s">
        <v>128</v>
      </c>
    </row>
    <row r="203" spans="2:65" s="1" customFormat="1" ht="16.5" customHeight="1">
      <c r="B203" s="41"/>
      <c r="C203" s="192" t="s">
        <v>252</v>
      </c>
      <c r="D203" s="192" t="s">
        <v>130</v>
      </c>
      <c r="E203" s="193" t="s">
        <v>253</v>
      </c>
      <c r="F203" s="194" t="s">
        <v>254</v>
      </c>
      <c r="G203" s="195" t="s">
        <v>143</v>
      </c>
      <c r="H203" s="196">
        <v>48.384</v>
      </c>
      <c r="I203" s="197"/>
      <c r="J203" s="198">
        <f>ROUND(I203*H203,2)</f>
        <v>0</v>
      </c>
      <c r="K203" s="194" t="s">
        <v>134</v>
      </c>
      <c r="L203" s="61"/>
      <c r="M203" s="199" t="s">
        <v>22</v>
      </c>
      <c r="N203" s="200" t="s">
        <v>44</v>
      </c>
      <c r="O203" s="42"/>
      <c r="P203" s="201">
        <f>O203*H203</f>
        <v>0</v>
      </c>
      <c r="Q203" s="201">
        <v>0</v>
      </c>
      <c r="R203" s="201">
        <f>Q203*H203</f>
        <v>0</v>
      </c>
      <c r="S203" s="201">
        <v>0</v>
      </c>
      <c r="T203" s="202">
        <f>S203*H203</f>
        <v>0</v>
      </c>
      <c r="AR203" s="24" t="s">
        <v>135</v>
      </c>
      <c r="AT203" s="24" t="s">
        <v>130</v>
      </c>
      <c r="AU203" s="24" t="s">
        <v>82</v>
      </c>
      <c r="AY203" s="24" t="s">
        <v>128</v>
      </c>
      <c r="BE203" s="203">
        <f>IF(N203="základní",J203,0)</f>
        <v>0</v>
      </c>
      <c r="BF203" s="203">
        <f>IF(N203="snížená",J203,0)</f>
        <v>0</v>
      </c>
      <c r="BG203" s="203">
        <f>IF(N203="zákl. přenesená",J203,0)</f>
        <v>0</v>
      </c>
      <c r="BH203" s="203">
        <f>IF(N203="sníž. přenesená",J203,0)</f>
        <v>0</v>
      </c>
      <c r="BI203" s="203">
        <f>IF(N203="nulová",J203,0)</f>
        <v>0</v>
      </c>
      <c r="BJ203" s="24" t="s">
        <v>24</v>
      </c>
      <c r="BK203" s="203">
        <f>ROUND(I203*H203,2)</f>
        <v>0</v>
      </c>
      <c r="BL203" s="24" t="s">
        <v>135</v>
      </c>
      <c r="BM203" s="24" t="s">
        <v>255</v>
      </c>
    </row>
    <row r="204" spans="2:65" s="11" customFormat="1">
      <c r="B204" s="204"/>
      <c r="C204" s="205"/>
      <c r="D204" s="206" t="s">
        <v>145</v>
      </c>
      <c r="E204" s="207" t="s">
        <v>22</v>
      </c>
      <c r="F204" s="208" t="s">
        <v>160</v>
      </c>
      <c r="G204" s="205"/>
      <c r="H204" s="207" t="s">
        <v>22</v>
      </c>
      <c r="I204" s="209"/>
      <c r="J204" s="205"/>
      <c r="K204" s="205"/>
      <c r="L204" s="210"/>
      <c r="M204" s="211"/>
      <c r="N204" s="212"/>
      <c r="O204" s="212"/>
      <c r="P204" s="212"/>
      <c r="Q204" s="212"/>
      <c r="R204" s="212"/>
      <c r="S204" s="212"/>
      <c r="T204" s="213"/>
      <c r="AT204" s="214" t="s">
        <v>145</v>
      </c>
      <c r="AU204" s="214" t="s">
        <v>82</v>
      </c>
      <c r="AV204" s="11" t="s">
        <v>24</v>
      </c>
      <c r="AW204" s="11" t="s">
        <v>37</v>
      </c>
      <c r="AX204" s="11" t="s">
        <v>73</v>
      </c>
      <c r="AY204" s="214" t="s">
        <v>128</v>
      </c>
    </row>
    <row r="205" spans="2:65" s="11" customFormat="1">
      <c r="B205" s="204"/>
      <c r="C205" s="205"/>
      <c r="D205" s="206" t="s">
        <v>145</v>
      </c>
      <c r="E205" s="207" t="s">
        <v>22</v>
      </c>
      <c r="F205" s="208" t="s">
        <v>222</v>
      </c>
      <c r="G205" s="205"/>
      <c r="H205" s="207" t="s">
        <v>22</v>
      </c>
      <c r="I205" s="209"/>
      <c r="J205" s="205"/>
      <c r="K205" s="205"/>
      <c r="L205" s="210"/>
      <c r="M205" s="211"/>
      <c r="N205" s="212"/>
      <c r="O205" s="212"/>
      <c r="P205" s="212"/>
      <c r="Q205" s="212"/>
      <c r="R205" s="212"/>
      <c r="S205" s="212"/>
      <c r="T205" s="213"/>
      <c r="AT205" s="214" t="s">
        <v>145</v>
      </c>
      <c r="AU205" s="214" t="s">
        <v>82</v>
      </c>
      <c r="AV205" s="11" t="s">
        <v>24</v>
      </c>
      <c r="AW205" s="11" t="s">
        <v>37</v>
      </c>
      <c r="AX205" s="11" t="s">
        <v>73</v>
      </c>
      <c r="AY205" s="214" t="s">
        <v>128</v>
      </c>
    </row>
    <row r="206" spans="2:65" s="12" customFormat="1">
      <c r="B206" s="215"/>
      <c r="C206" s="216"/>
      <c r="D206" s="206" t="s">
        <v>145</v>
      </c>
      <c r="E206" s="217" t="s">
        <v>22</v>
      </c>
      <c r="F206" s="218" t="s">
        <v>239</v>
      </c>
      <c r="G206" s="216"/>
      <c r="H206" s="219">
        <v>48.384</v>
      </c>
      <c r="I206" s="220"/>
      <c r="J206" s="216"/>
      <c r="K206" s="216"/>
      <c r="L206" s="221"/>
      <c r="M206" s="222"/>
      <c r="N206" s="223"/>
      <c r="O206" s="223"/>
      <c r="P206" s="223"/>
      <c r="Q206" s="223"/>
      <c r="R206" s="223"/>
      <c r="S206" s="223"/>
      <c r="T206" s="224"/>
      <c r="AT206" s="225" t="s">
        <v>145</v>
      </c>
      <c r="AU206" s="225" t="s">
        <v>82</v>
      </c>
      <c r="AV206" s="12" t="s">
        <v>82</v>
      </c>
      <c r="AW206" s="12" t="s">
        <v>37</v>
      </c>
      <c r="AX206" s="12" t="s">
        <v>73</v>
      </c>
      <c r="AY206" s="225" t="s">
        <v>128</v>
      </c>
    </row>
    <row r="207" spans="2:65" s="13" customFormat="1">
      <c r="B207" s="226"/>
      <c r="C207" s="227"/>
      <c r="D207" s="206" t="s">
        <v>145</v>
      </c>
      <c r="E207" s="228" t="s">
        <v>22</v>
      </c>
      <c r="F207" s="229" t="s">
        <v>148</v>
      </c>
      <c r="G207" s="227"/>
      <c r="H207" s="230">
        <v>48.384</v>
      </c>
      <c r="I207" s="231"/>
      <c r="J207" s="227"/>
      <c r="K207" s="227"/>
      <c r="L207" s="232"/>
      <c r="M207" s="233"/>
      <c r="N207" s="234"/>
      <c r="O207" s="234"/>
      <c r="P207" s="234"/>
      <c r="Q207" s="234"/>
      <c r="R207" s="234"/>
      <c r="S207" s="234"/>
      <c r="T207" s="235"/>
      <c r="AT207" s="236" t="s">
        <v>145</v>
      </c>
      <c r="AU207" s="236" t="s">
        <v>82</v>
      </c>
      <c r="AV207" s="13" t="s">
        <v>135</v>
      </c>
      <c r="AW207" s="13" t="s">
        <v>37</v>
      </c>
      <c r="AX207" s="13" t="s">
        <v>24</v>
      </c>
      <c r="AY207" s="236" t="s">
        <v>128</v>
      </c>
    </row>
    <row r="208" spans="2:65" s="1" customFormat="1" ht="16.5" customHeight="1">
      <c r="B208" s="41"/>
      <c r="C208" s="192" t="s">
        <v>256</v>
      </c>
      <c r="D208" s="192" t="s">
        <v>130</v>
      </c>
      <c r="E208" s="193" t="s">
        <v>257</v>
      </c>
      <c r="F208" s="194" t="s">
        <v>258</v>
      </c>
      <c r="G208" s="195" t="s">
        <v>143</v>
      </c>
      <c r="H208" s="196">
        <v>24.192</v>
      </c>
      <c r="I208" s="197"/>
      <c r="J208" s="198">
        <f>ROUND(I208*H208,2)</f>
        <v>0</v>
      </c>
      <c r="K208" s="194" t="s">
        <v>134</v>
      </c>
      <c r="L208" s="61"/>
      <c r="M208" s="199" t="s">
        <v>22</v>
      </c>
      <c r="N208" s="200" t="s">
        <v>44</v>
      </c>
      <c r="O208" s="42"/>
      <c r="P208" s="201">
        <f>O208*H208</f>
        <v>0</v>
      </c>
      <c r="Q208" s="201">
        <v>0</v>
      </c>
      <c r="R208" s="201">
        <f>Q208*H208</f>
        <v>0</v>
      </c>
      <c r="S208" s="201">
        <v>0</v>
      </c>
      <c r="T208" s="202">
        <f>S208*H208</f>
        <v>0</v>
      </c>
      <c r="AR208" s="24" t="s">
        <v>135</v>
      </c>
      <c r="AT208" s="24" t="s">
        <v>130</v>
      </c>
      <c r="AU208" s="24" t="s">
        <v>82</v>
      </c>
      <c r="AY208" s="24" t="s">
        <v>128</v>
      </c>
      <c r="BE208" s="203">
        <f>IF(N208="základní",J208,0)</f>
        <v>0</v>
      </c>
      <c r="BF208" s="203">
        <f>IF(N208="snížená",J208,0)</f>
        <v>0</v>
      </c>
      <c r="BG208" s="203">
        <f>IF(N208="zákl. přenesená",J208,0)</f>
        <v>0</v>
      </c>
      <c r="BH208" s="203">
        <f>IF(N208="sníž. přenesená",J208,0)</f>
        <v>0</v>
      </c>
      <c r="BI208" s="203">
        <f>IF(N208="nulová",J208,0)</f>
        <v>0</v>
      </c>
      <c r="BJ208" s="24" t="s">
        <v>24</v>
      </c>
      <c r="BK208" s="203">
        <f>ROUND(I208*H208,2)</f>
        <v>0</v>
      </c>
      <c r="BL208" s="24" t="s">
        <v>135</v>
      </c>
      <c r="BM208" s="24" t="s">
        <v>259</v>
      </c>
    </row>
    <row r="209" spans="2:65" s="11" customFormat="1">
      <c r="B209" s="204"/>
      <c r="C209" s="205"/>
      <c r="D209" s="206" t="s">
        <v>145</v>
      </c>
      <c r="E209" s="207" t="s">
        <v>22</v>
      </c>
      <c r="F209" s="208" t="s">
        <v>166</v>
      </c>
      <c r="G209" s="205"/>
      <c r="H209" s="207" t="s">
        <v>22</v>
      </c>
      <c r="I209" s="209"/>
      <c r="J209" s="205"/>
      <c r="K209" s="205"/>
      <c r="L209" s="210"/>
      <c r="M209" s="211"/>
      <c r="N209" s="212"/>
      <c r="O209" s="212"/>
      <c r="P209" s="212"/>
      <c r="Q209" s="212"/>
      <c r="R209" s="212"/>
      <c r="S209" s="212"/>
      <c r="T209" s="213"/>
      <c r="AT209" s="214" t="s">
        <v>145</v>
      </c>
      <c r="AU209" s="214" t="s">
        <v>82</v>
      </c>
      <c r="AV209" s="11" t="s">
        <v>24</v>
      </c>
      <c r="AW209" s="11" t="s">
        <v>37</v>
      </c>
      <c r="AX209" s="11" t="s">
        <v>73</v>
      </c>
      <c r="AY209" s="214" t="s">
        <v>128</v>
      </c>
    </row>
    <row r="210" spans="2:65" s="12" customFormat="1">
      <c r="B210" s="215"/>
      <c r="C210" s="216"/>
      <c r="D210" s="206" t="s">
        <v>145</v>
      </c>
      <c r="E210" s="217" t="s">
        <v>22</v>
      </c>
      <c r="F210" s="218" t="s">
        <v>244</v>
      </c>
      <c r="G210" s="216"/>
      <c r="H210" s="219">
        <v>24.192</v>
      </c>
      <c r="I210" s="220"/>
      <c r="J210" s="216"/>
      <c r="K210" s="216"/>
      <c r="L210" s="221"/>
      <c r="M210" s="222"/>
      <c r="N210" s="223"/>
      <c r="O210" s="223"/>
      <c r="P210" s="223"/>
      <c r="Q210" s="223"/>
      <c r="R210" s="223"/>
      <c r="S210" s="223"/>
      <c r="T210" s="224"/>
      <c r="AT210" s="225" t="s">
        <v>145</v>
      </c>
      <c r="AU210" s="225" t="s">
        <v>82</v>
      </c>
      <c r="AV210" s="12" t="s">
        <v>82</v>
      </c>
      <c r="AW210" s="12" t="s">
        <v>37</v>
      </c>
      <c r="AX210" s="12" t="s">
        <v>73</v>
      </c>
      <c r="AY210" s="225" t="s">
        <v>128</v>
      </c>
    </row>
    <row r="211" spans="2:65" s="13" customFormat="1">
      <c r="B211" s="226"/>
      <c r="C211" s="227"/>
      <c r="D211" s="206" t="s">
        <v>145</v>
      </c>
      <c r="E211" s="228" t="s">
        <v>22</v>
      </c>
      <c r="F211" s="229" t="s">
        <v>148</v>
      </c>
      <c r="G211" s="227"/>
      <c r="H211" s="230">
        <v>24.192</v>
      </c>
      <c r="I211" s="231"/>
      <c r="J211" s="227"/>
      <c r="K211" s="227"/>
      <c r="L211" s="232"/>
      <c r="M211" s="233"/>
      <c r="N211" s="234"/>
      <c r="O211" s="234"/>
      <c r="P211" s="234"/>
      <c r="Q211" s="234"/>
      <c r="R211" s="234"/>
      <c r="S211" s="234"/>
      <c r="T211" s="235"/>
      <c r="AT211" s="236" t="s">
        <v>145</v>
      </c>
      <c r="AU211" s="236" t="s">
        <v>82</v>
      </c>
      <c r="AV211" s="13" t="s">
        <v>135</v>
      </c>
      <c r="AW211" s="13" t="s">
        <v>37</v>
      </c>
      <c r="AX211" s="13" t="s">
        <v>24</v>
      </c>
      <c r="AY211" s="236" t="s">
        <v>128</v>
      </c>
    </row>
    <row r="212" spans="2:65" s="1" customFormat="1" ht="16.5" customHeight="1">
      <c r="B212" s="41"/>
      <c r="C212" s="192" t="s">
        <v>260</v>
      </c>
      <c r="D212" s="192" t="s">
        <v>130</v>
      </c>
      <c r="E212" s="193" t="s">
        <v>261</v>
      </c>
      <c r="F212" s="194" t="s">
        <v>262</v>
      </c>
      <c r="G212" s="195" t="s">
        <v>263</v>
      </c>
      <c r="H212" s="196">
        <v>302.39999999999998</v>
      </c>
      <c r="I212" s="197"/>
      <c r="J212" s="198">
        <f>ROUND(I212*H212,2)</f>
        <v>0</v>
      </c>
      <c r="K212" s="194" t="s">
        <v>134</v>
      </c>
      <c r="L212" s="61"/>
      <c r="M212" s="199" t="s">
        <v>22</v>
      </c>
      <c r="N212" s="200" t="s">
        <v>44</v>
      </c>
      <c r="O212" s="42"/>
      <c r="P212" s="201">
        <f>O212*H212</f>
        <v>0</v>
      </c>
      <c r="Q212" s="201">
        <v>8.4000000000000003E-4</v>
      </c>
      <c r="R212" s="201">
        <f>Q212*H212</f>
        <v>0.25401599999999996</v>
      </c>
      <c r="S212" s="201">
        <v>0</v>
      </c>
      <c r="T212" s="202">
        <f>S212*H212</f>
        <v>0</v>
      </c>
      <c r="AR212" s="24" t="s">
        <v>135</v>
      </c>
      <c r="AT212" s="24" t="s">
        <v>130</v>
      </c>
      <c r="AU212" s="24" t="s">
        <v>82</v>
      </c>
      <c r="AY212" s="24" t="s">
        <v>128</v>
      </c>
      <c r="BE212" s="203">
        <f>IF(N212="základní",J212,0)</f>
        <v>0</v>
      </c>
      <c r="BF212" s="203">
        <f>IF(N212="snížená",J212,0)</f>
        <v>0</v>
      </c>
      <c r="BG212" s="203">
        <f>IF(N212="zákl. přenesená",J212,0)</f>
        <v>0</v>
      </c>
      <c r="BH212" s="203">
        <f>IF(N212="sníž. přenesená",J212,0)</f>
        <v>0</v>
      </c>
      <c r="BI212" s="203">
        <f>IF(N212="nulová",J212,0)</f>
        <v>0</v>
      </c>
      <c r="BJ212" s="24" t="s">
        <v>24</v>
      </c>
      <c r="BK212" s="203">
        <f>ROUND(I212*H212,2)</f>
        <v>0</v>
      </c>
      <c r="BL212" s="24" t="s">
        <v>135</v>
      </c>
      <c r="BM212" s="24" t="s">
        <v>264</v>
      </c>
    </row>
    <row r="213" spans="2:65" s="11" customFormat="1">
      <c r="B213" s="204"/>
      <c r="C213" s="205"/>
      <c r="D213" s="206" t="s">
        <v>145</v>
      </c>
      <c r="E213" s="207" t="s">
        <v>22</v>
      </c>
      <c r="F213" s="208" t="s">
        <v>222</v>
      </c>
      <c r="G213" s="205"/>
      <c r="H213" s="207" t="s">
        <v>22</v>
      </c>
      <c r="I213" s="209"/>
      <c r="J213" s="205"/>
      <c r="K213" s="205"/>
      <c r="L213" s="210"/>
      <c r="M213" s="211"/>
      <c r="N213" s="212"/>
      <c r="O213" s="212"/>
      <c r="P213" s="212"/>
      <c r="Q213" s="212"/>
      <c r="R213" s="212"/>
      <c r="S213" s="212"/>
      <c r="T213" s="213"/>
      <c r="AT213" s="214" t="s">
        <v>145</v>
      </c>
      <c r="AU213" s="214" t="s">
        <v>82</v>
      </c>
      <c r="AV213" s="11" t="s">
        <v>24</v>
      </c>
      <c r="AW213" s="11" t="s">
        <v>37</v>
      </c>
      <c r="AX213" s="11" t="s">
        <v>73</v>
      </c>
      <c r="AY213" s="214" t="s">
        <v>128</v>
      </c>
    </row>
    <row r="214" spans="2:65" s="12" customFormat="1">
      <c r="B214" s="215"/>
      <c r="C214" s="216"/>
      <c r="D214" s="206" t="s">
        <v>145</v>
      </c>
      <c r="E214" s="217" t="s">
        <v>22</v>
      </c>
      <c r="F214" s="218" t="s">
        <v>265</v>
      </c>
      <c r="G214" s="216"/>
      <c r="H214" s="219">
        <v>302.39999999999998</v>
      </c>
      <c r="I214" s="220"/>
      <c r="J214" s="216"/>
      <c r="K214" s="216"/>
      <c r="L214" s="221"/>
      <c r="M214" s="222"/>
      <c r="N214" s="223"/>
      <c r="O214" s="223"/>
      <c r="P214" s="223"/>
      <c r="Q214" s="223"/>
      <c r="R214" s="223"/>
      <c r="S214" s="223"/>
      <c r="T214" s="224"/>
      <c r="AT214" s="225" t="s">
        <v>145</v>
      </c>
      <c r="AU214" s="225" t="s">
        <v>82</v>
      </c>
      <c r="AV214" s="12" t="s">
        <v>82</v>
      </c>
      <c r="AW214" s="12" t="s">
        <v>37</v>
      </c>
      <c r="AX214" s="12" t="s">
        <v>73</v>
      </c>
      <c r="AY214" s="225" t="s">
        <v>128</v>
      </c>
    </row>
    <row r="215" spans="2:65" s="13" customFormat="1">
      <c r="B215" s="226"/>
      <c r="C215" s="227"/>
      <c r="D215" s="206" t="s">
        <v>145</v>
      </c>
      <c r="E215" s="228" t="s">
        <v>22</v>
      </c>
      <c r="F215" s="229" t="s">
        <v>148</v>
      </c>
      <c r="G215" s="227"/>
      <c r="H215" s="230">
        <v>302.39999999999998</v>
      </c>
      <c r="I215" s="231"/>
      <c r="J215" s="227"/>
      <c r="K215" s="227"/>
      <c r="L215" s="232"/>
      <c r="M215" s="233"/>
      <c r="N215" s="234"/>
      <c r="O215" s="234"/>
      <c r="P215" s="234"/>
      <c r="Q215" s="234"/>
      <c r="R215" s="234"/>
      <c r="S215" s="234"/>
      <c r="T215" s="235"/>
      <c r="AT215" s="236" t="s">
        <v>145</v>
      </c>
      <c r="AU215" s="236" t="s">
        <v>82</v>
      </c>
      <c r="AV215" s="13" t="s">
        <v>135</v>
      </c>
      <c r="AW215" s="13" t="s">
        <v>37</v>
      </c>
      <c r="AX215" s="13" t="s">
        <v>24</v>
      </c>
      <c r="AY215" s="236" t="s">
        <v>128</v>
      </c>
    </row>
    <row r="216" spans="2:65" s="1" customFormat="1" ht="16.5" customHeight="1">
      <c r="B216" s="41"/>
      <c r="C216" s="192" t="s">
        <v>266</v>
      </c>
      <c r="D216" s="192" t="s">
        <v>130</v>
      </c>
      <c r="E216" s="193" t="s">
        <v>267</v>
      </c>
      <c r="F216" s="194" t="s">
        <v>268</v>
      </c>
      <c r="G216" s="195" t="s">
        <v>263</v>
      </c>
      <c r="H216" s="196">
        <v>302.39999999999998</v>
      </c>
      <c r="I216" s="197"/>
      <c r="J216" s="198">
        <f>ROUND(I216*H216,2)</f>
        <v>0</v>
      </c>
      <c r="K216" s="194" t="s">
        <v>134</v>
      </c>
      <c r="L216" s="61"/>
      <c r="M216" s="199" t="s">
        <v>22</v>
      </c>
      <c r="N216" s="200" t="s">
        <v>44</v>
      </c>
      <c r="O216" s="42"/>
      <c r="P216" s="201">
        <f>O216*H216</f>
        <v>0</v>
      </c>
      <c r="Q216" s="201">
        <v>0</v>
      </c>
      <c r="R216" s="201">
        <f>Q216*H216</f>
        <v>0</v>
      </c>
      <c r="S216" s="201">
        <v>0</v>
      </c>
      <c r="T216" s="202">
        <f>S216*H216</f>
        <v>0</v>
      </c>
      <c r="AR216" s="24" t="s">
        <v>135</v>
      </c>
      <c r="AT216" s="24" t="s">
        <v>130</v>
      </c>
      <c r="AU216" s="24" t="s">
        <v>82</v>
      </c>
      <c r="AY216" s="24" t="s">
        <v>128</v>
      </c>
      <c r="BE216" s="203">
        <f>IF(N216="základní",J216,0)</f>
        <v>0</v>
      </c>
      <c r="BF216" s="203">
        <f>IF(N216="snížená",J216,0)</f>
        <v>0</v>
      </c>
      <c r="BG216" s="203">
        <f>IF(N216="zákl. přenesená",J216,0)</f>
        <v>0</v>
      </c>
      <c r="BH216" s="203">
        <f>IF(N216="sníž. přenesená",J216,0)</f>
        <v>0</v>
      </c>
      <c r="BI216" s="203">
        <f>IF(N216="nulová",J216,0)</f>
        <v>0</v>
      </c>
      <c r="BJ216" s="24" t="s">
        <v>24</v>
      </c>
      <c r="BK216" s="203">
        <f>ROUND(I216*H216,2)</f>
        <v>0</v>
      </c>
      <c r="BL216" s="24" t="s">
        <v>135</v>
      </c>
      <c r="BM216" s="24" t="s">
        <v>269</v>
      </c>
    </row>
    <row r="217" spans="2:65" s="1" customFormat="1" ht="16.5" customHeight="1">
      <c r="B217" s="41"/>
      <c r="C217" s="192" t="s">
        <v>270</v>
      </c>
      <c r="D217" s="192" t="s">
        <v>130</v>
      </c>
      <c r="E217" s="193" t="s">
        <v>271</v>
      </c>
      <c r="F217" s="194" t="s">
        <v>272</v>
      </c>
      <c r="G217" s="195" t="s">
        <v>133</v>
      </c>
      <c r="H217" s="196">
        <v>1</v>
      </c>
      <c r="I217" s="197"/>
      <c r="J217" s="198">
        <f>ROUND(I217*H217,2)</f>
        <v>0</v>
      </c>
      <c r="K217" s="194" t="s">
        <v>134</v>
      </c>
      <c r="L217" s="61"/>
      <c r="M217" s="199" t="s">
        <v>22</v>
      </c>
      <c r="N217" s="200" t="s">
        <v>44</v>
      </c>
      <c r="O217" s="42"/>
      <c r="P217" s="201">
        <f>O217*H217</f>
        <v>0</v>
      </c>
      <c r="Q217" s="201">
        <v>0</v>
      </c>
      <c r="R217" s="201">
        <f>Q217*H217</f>
        <v>0</v>
      </c>
      <c r="S217" s="201">
        <v>0</v>
      </c>
      <c r="T217" s="202">
        <f>S217*H217</f>
        <v>0</v>
      </c>
      <c r="AR217" s="24" t="s">
        <v>135</v>
      </c>
      <c r="AT217" s="24" t="s">
        <v>130</v>
      </c>
      <c r="AU217" s="24" t="s">
        <v>82</v>
      </c>
      <c r="AY217" s="24" t="s">
        <v>128</v>
      </c>
      <c r="BE217" s="203">
        <f>IF(N217="základní",J217,0)</f>
        <v>0</v>
      </c>
      <c r="BF217" s="203">
        <f>IF(N217="snížená",J217,0)</f>
        <v>0</v>
      </c>
      <c r="BG217" s="203">
        <f>IF(N217="zákl. přenesená",J217,0)</f>
        <v>0</v>
      </c>
      <c r="BH217" s="203">
        <f>IF(N217="sníž. přenesená",J217,0)</f>
        <v>0</v>
      </c>
      <c r="BI217" s="203">
        <f>IF(N217="nulová",J217,0)</f>
        <v>0</v>
      </c>
      <c r="BJ217" s="24" t="s">
        <v>24</v>
      </c>
      <c r="BK217" s="203">
        <f>ROUND(I217*H217,2)</f>
        <v>0</v>
      </c>
      <c r="BL217" s="24" t="s">
        <v>135</v>
      </c>
      <c r="BM217" s="24" t="s">
        <v>273</v>
      </c>
    </row>
    <row r="218" spans="2:65" s="1" customFormat="1" ht="25.5" customHeight="1">
      <c r="B218" s="41"/>
      <c r="C218" s="192" t="s">
        <v>274</v>
      </c>
      <c r="D218" s="192" t="s">
        <v>130</v>
      </c>
      <c r="E218" s="193" t="s">
        <v>275</v>
      </c>
      <c r="F218" s="194" t="s">
        <v>276</v>
      </c>
      <c r="G218" s="195" t="s">
        <v>133</v>
      </c>
      <c r="H218" s="196">
        <v>1</v>
      </c>
      <c r="I218" s="197"/>
      <c r="J218" s="198">
        <f>ROUND(I218*H218,2)</f>
        <v>0</v>
      </c>
      <c r="K218" s="194" t="s">
        <v>134</v>
      </c>
      <c r="L218" s="61"/>
      <c r="M218" s="199" t="s">
        <v>22</v>
      </c>
      <c r="N218" s="200" t="s">
        <v>44</v>
      </c>
      <c r="O218" s="42"/>
      <c r="P218" s="201">
        <f>O218*H218</f>
        <v>0</v>
      </c>
      <c r="Q218" s="201">
        <v>0</v>
      </c>
      <c r="R218" s="201">
        <f>Q218*H218</f>
        <v>0</v>
      </c>
      <c r="S218" s="201">
        <v>0</v>
      </c>
      <c r="T218" s="202">
        <f>S218*H218</f>
        <v>0</v>
      </c>
      <c r="AR218" s="24" t="s">
        <v>135</v>
      </c>
      <c r="AT218" s="24" t="s">
        <v>130</v>
      </c>
      <c r="AU218" s="24" t="s">
        <v>82</v>
      </c>
      <c r="AY218" s="24" t="s">
        <v>128</v>
      </c>
      <c r="BE218" s="203">
        <f>IF(N218="základní",J218,0)</f>
        <v>0</v>
      </c>
      <c r="BF218" s="203">
        <f>IF(N218="snížená",J218,0)</f>
        <v>0</v>
      </c>
      <c r="BG218" s="203">
        <f>IF(N218="zákl. přenesená",J218,0)</f>
        <v>0</v>
      </c>
      <c r="BH218" s="203">
        <f>IF(N218="sníž. přenesená",J218,0)</f>
        <v>0</v>
      </c>
      <c r="BI218" s="203">
        <f>IF(N218="nulová",J218,0)</f>
        <v>0</v>
      </c>
      <c r="BJ218" s="24" t="s">
        <v>24</v>
      </c>
      <c r="BK218" s="203">
        <f>ROUND(I218*H218,2)</f>
        <v>0</v>
      </c>
      <c r="BL218" s="24" t="s">
        <v>135</v>
      </c>
      <c r="BM218" s="24" t="s">
        <v>277</v>
      </c>
    </row>
    <row r="219" spans="2:65" s="1" customFormat="1" ht="16.5" customHeight="1">
      <c r="B219" s="41"/>
      <c r="C219" s="192" t="s">
        <v>278</v>
      </c>
      <c r="D219" s="192" t="s">
        <v>130</v>
      </c>
      <c r="E219" s="193" t="s">
        <v>279</v>
      </c>
      <c r="F219" s="194" t="s">
        <v>280</v>
      </c>
      <c r="G219" s="195" t="s">
        <v>133</v>
      </c>
      <c r="H219" s="196">
        <v>1</v>
      </c>
      <c r="I219" s="197"/>
      <c r="J219" s="198">
        <f>ROUND(I219*H219,2)</f>
        <v>0</v>
      </c>
      <c r="K219" s="194" t="s">
        <v>134</v>
      </c>
      <c r="L219" s="61"/>
      <c r="M219" s="199" t="s">
        <v>22</v>
      </c>
      <c r="N219" s="200" t="s">
        <v>44</v>
      </c>
      <c r="O219" s="42"/>
      <c r="P219" s="201">
        <f>O219*H219</f>
        <v>0</v>
      </c>
      <c r="Q219" s="201">
        <v>0</v>
      </c>
      <c r="R219" s="201">
        <f>Q219*H219</f>
        <v>0</v>
      </c>
      <c r="S219" s="201">
        <v>0</v>
      </c>
      <c r="T219" s="202">
        <f>S219*H219</f>
        <v>0</v>
      </c>
      <c r="AR219" s="24" t="s">
        <v>135</v>
      </c>
      <c r="AT219" s="24" t="s">
        <v>130</v>
      </c>
      <c r="AU219" s="24" t="s">
        <v>82</v>
      </c>
      <c r="AY219" s="24" t="s">
        <v>128</v>
      </c>
      <c r="BE219" s="203">
        <f>IF(N219="základní",J219,0)</f>
        <v>0</v>
      </c>
      <c r="BF219" s="203">
        <f>IF(N219="snížená",J219,0)</f>
        <v>0</v>
      </c>
      <c r="BG219" s="203">
        <f>IF(N219="zákl. přenesená",J219,0)</f>
        <v>0</v>
      </c>
      <c r="BH219" s="203">
        <f>IF(N219="sníž. přenesená",J219,0)</f>
        <v>0</v>
      </c>
      <c r="BI219" s="203">
        <f>IF(N219="nulová",J219,0)</f>
        <v>0</v>
      </c>
      <c r="BJ219" s="24" t="s">
        <v>24</v>
      </c>
      <c r="BK219" s="203">
        <f>ROUND(I219*H219,2)</f>
        <v>0</v>
      </c>
      <c r="BL219" s="24" t="s">
        <v>135</v>
      </c>
      <c r="BM219" s="24" t="s">
        <v>281</v>
      </c>
    </row>
    <row r="220" spans="2:65" s="1" customFormat="1" ht="25.5" customHeight="1">
      <c r="B220" s="41"/>
      <c r="C220" s="192" t="s">
        <v>282</v>
      </c>
      <c r="D220" s="192" t="s">
        <v>130</v>
      </c>
      <c r="E220" s="193" t="s">
        <v>283</v>
      </c>
      <c r="F220" s="194" t="s">
        <v>284</v>
      </c>
      <c r="G220" s="195" t="s">
        <v>133</v>
      </c>
      <c r="H220" s="196">
        <v>2</v>
      </c>
      <c r="I220" s="197"/>
      <c r="J220" s="198">
        <f>ROUND(I220*H220,2)</f>
        <v>0</v>
      </c>
      <c r="K220" s="194" t="s">
        <v>134</v>
      </c>
      <c r="L220" s="61"/>
      <c r="M220" s="199" t="s">
        <v>22</v>
      </c>
      <c r="N220" s="200" t="s">
        <v>44</v>
      </c>
      <c r="O220" s="42"/>
      <c r="P220" s="201">
        <f>O220*H220</f>
        <v>0</v>
      </c>
      <c r="Q220" s="201">
        <v>0</v>
      </c>
      <c r="R220" s="201">
        <f>Q220*H220</f>
        <v>0</v>
      </c>
      <c r="S220" s="201">
        <v>0</v>
      </c>
      <c r="T220" s="202">
        <f>S220*H220</f>
        <v>0</v>
      </c>
      <c r="AR220" s="24" t="s">
        <v>135</v>
      </c>
      <c r="AT220" s="24" t="s">
        <v>130</v>
      </c>
      <c r="AU220" s="24" t="s">
        <v>82</v>
      </c>
      <c r="AY220" s="24" t="s">
        <v>128</v>
      </c>
      <c r="BE220" s="203">
        <f>IF(N220="základní",J220,0)</f>
        <v>0</v>
      </c>
      <c r="BF220" s="203">
        <f>IF(N220="snížená",J220,0)</f>
        <v>0</v>
      </c>
      <c r="BG220" s="203">
        <f>IF(N220="zákl. přenesená",J220,0)</f>
        <v>0</v>
      </c>
      <c r="BH220" s="203">
        <f>IF(N220="sníž. přenesená",J220,0)</f>
        <v>0</v>
      </c>
      <c r="BI220" s="203">
        <f>IF(N220="nulová",J220,0)</f>
        <v>0</v>
      </c>
      <c r="BJ220" s="24" t="s">
        <v>24</v>
      </c>
      <c r="BK220" s="203">
        <f>ROUND(I220*H220,2)</f>
        <v>0</v>
      </c>
      <c r="BL220" s="24" t="s">
        <v>135</v>
      </c>
      <c r="BM220" s="24" t="s">
        <v>285</v>
      </c>
    </row>
    <row r="221" spans="2:65" s="11" customFormat="1">
      <c r="B221" s="204"/>
      <c r="C221" s="205"/>
      <c r="D221" s="206" t="s">
        <v>145</v>
      </c>
      <c r="E221" s="207" t="s">
        <v>22</v>
      </c>
      <c r="F221" s="208" t="s">
        <v>286</v>
      </c>
      <c r="G221" s="205"/>
      <c r="H221" s="207" t="s">
        <v>22</v>
      </c>
      <c r="I221" s="209"/>
      <c r="J221" s="205"/>
      <c r="K221" s="205"/>
      <c r="L221" s="210"/>
      <c r="M221" s="211"/>
      <c r="N221" s="212"/>
      <c r="O221" s="212"/>
      <c r="P221" s="212"/>
      <c r="Q221" s="212"/>
      <c r="R221" s="212"/>
      <c r="S221" s="212"/>
      <c r="T221" s="213"/>
      <c r="AT221" s="214" t="s">
        <v>145</v>
      </c>
      <c r="AU221" s="214" t="s">
        <v>82</v>
      </c>
      <c r="AV221" s="11" t="s">
        <v>24</v>
      </c>
      <c r="AW221" s="11" t="s">
        <v>37</v>
      </c>
      <c r="AX221" s="11" t="s">
        <v>73</v>
      </c>
      <c r="AY221" s="214" t="s">
        <v>128</v>
      </c>
    </row>
    <row r="222" spans="2:65" s="12" customFormat="1">
      <c r="B222" s="215"/>
      <c r="C222" s="216"/>
      <c r="D222" s="206" t="s">
        <v>145</v>
      </c>
      <c r="E222" s="217" t="s">
        <v>22</v>
      </c>
      <c r="F222" s="218" t="s">
        <v>287</v>
      </c>
      <c r="G222" s="216"/>
      <c r="H222" s="219">
        <v>2</v>
      </c>
      <c r="I222" s="220"/>
      <c r="J222" s="216"/>
      <c r="K222" s="216"/>
      <c r="L222" s="221"/>
      <c r="M222" s="222"/>
      <c r="N222" s="223"/>
      <c r="O222" s="223"/>
      <c r="P222" s="223"/>
      <c r="Q222" s="223"/>
      <c r="R222" s="223"/>
      <c r="S222" s="223"/>
      <c r="T222" s="224"/>
      <c r="AT222" s="225" t="s">
        <v>145</v>
      </c>
      <c r="AU222" s="225" t="s">
        <v>82</v>
      </c>
      <c r="AV222" s="12" t="s">
        <v>82</v>
      </c>
      <c r="AW222" s="12" t="s">
        <v>37</v>
      </c>
      <c r="AX222" s="12" t="s">
        <v>73</v>
      </c>
      <c r="AY222" s="225" t="s">
        <v>128</v>
      </c>
    </row>
    <row r="223" spans="2:65" s="13" customFormat="1">
      <c r="B223" s="226"/>
      <c r="C223" s="227"/>
      <c r="D223" s="206" t="s">
        <v>145</v>
      </c>
      <c r="E223" s="228" t="s">
        <v>22</v>
      </c>
      <c r="F223" s="229" t="s">
        <v>148</v>
      </c>
      <c r="G223" s="227"/>
      <c r="H223" s="230">
        <v>2</v>
      </c>
      <c r="I223" s="231"/>
      <c r="J223" s="227"/>
      <c r="K223" s="227"/>
      <c r="L223" s="232"/>
      <c r="M223" s="233"/>
      <c r="N223" s="234"/>
      <c r="O223" s="234"/>
      <c r="P223" s="234"/>
      <c r="Q223" s="234"/>
      <c r="R223" s="234"/>
      <c r="S223" s="234"/>
      <c r="T223" s="235"/>
      <c r="AT223" s="236" t="s">
        <v>145</v>
      </c>
      <c r="AU223" s="236" t="s">
        <v>82</v>
      </c>
      <c r="AV223" s="13" t="s">
        <v>135</v>
      </c>
      <c r="AW223" s="13" t="s">
        <v>37</v>
      </c>
      <c r="AX223" s="13" t="s">
        <v>24</v>
      </c>
      <c r="AY223" s="236" t="s">
        <v>128</v>
      </c>
    </row>
    <row r="224" spans="2:65" s="1" customFormat="1" ht="25.5" customHeight="1">
      <c r="B224" s="41"/>
      <c r="C224" s="192" t="s">
        <v>288</v>
      </c>
      <c r="D224" s="192" t="s">
        <v>130</v>
      </c>
      <c r="E224" s="193" t="s">
        <v>289</v>
      </c>
      <c r="F224" s="194" t="s">
        <v>290</v>
      </c>
      <c r="G224" s="195" t="s">
        <v>133</v>
      </c>
      <c r="H224" s="196">
        <v>2</v>
      </c>
      <c r="I224" s="197"/>
      <c r="J224" s="198">
        <f>ROUND(I224*H224,2)</f>
        <v>0</v>
      </c>
      <c r="K224" s="194" t="s">
        <v>134</v>
      </c>
      <c r="L224" s="61"/>
      <c r="M224" s="199" t="s">
        <v>22</v>
      </c>
      <c r="N224" s="200" t="s">
        <v>44</v>
      </c>
      <c r="O224" s="42"/>
      <c r="P224" s="201">
        <f>O224*H224</f>
        <v>0</v>
      </c>
      <c r="Q224" s="201">
        <v>0</v>
      </c>
      <c r="R224" s="201">
        <f>Q224*H224</f>
        <v>0</v>
      </c>
      <c r="S224" s="201">
        <v>0</v>
      </c>
      <c r="T224" s="202">
        <f>S224*H224</f>
        <v>0</v>
      </c>
      <c r="AR224" s="24" t="s">
        <v>135</v>
      </c>
      <c r="AT224" s="24" t="s">
        <v>130</v>
      </c>
      <c r="AU224" s="24" t="s">
        <v>82</v>
      </c>
      <c r="AY224" s="24" t="s">
        <v>128</v>
      </c>
      <c r="BE224" s="203">
        <f>IF(N224="základní",J224,0)</f>
        <v>0</v>
      </c>
      <c r="BF224" s="203">
        <f>IF(N224="snížená",J224,0)</f>
        <v>0</v>
      </c>
      <c r="BG224" s="203">
        <f>IF(N224="zákl. přenesená",J224,0)</f>
        <v>0</v>
      </c>
      <c r="BH224" s="203">
        <f>IF(N224="sníž. přenesená",J224,0)</f>
        <v>0</v>
      </c>
      <c r="BI224" s="203">
        <f>IF(N224="nulová",J224,0)</f>
        <v>0</v>
      </c>
      <c r="BJ224" s="24" t="s">
        <v>24</v>
      </c>
      <c r="BK224" s="203">
        <f>ROUND(I224*H224,2)</f>
        <v>0</v>
      </c>
      <c r="BL224" s="24" t="s">
        <v>135</v>
      </c>
      <c r="BM224" s="24" t="s">
        <v>291</v>
      </c>
    </row>
    <row r="225" spans="2:65" s="1" customFormat="1" ht="16.5" customHeight="1">
      <c r="B225" s="41"/>
      <c r="C225" s="192" t="s">
        <v>292</v>
      </c>
      <c r="D225" s="192" t="s">
        <v>130</v>
      </c>
      <c r="E225" s="193" t="s">
        <v>293</v>
      </c>
      <c r="F225" s="194" t="s">
        <v>294</v>
      </c>
      <c r="G225" s="195" t="s">
        <v>133</v>
      </c>
      <c r="H225" s="196">
        <v>1</v>
      </c>
      <c r="I225" s="197"/>
      <c r="J225" s="198">
        <f>ROUND(I225*H225,2)</f>
        <v>0</v>
      </c>
      <c r="K225" s="194" t="s">
        <v>134</v>
      </c>
      <c r="L225" s="61"/>
      <c r="M225" s="199" t="s">
        <v>22</v>
      </c>
      <c r="N225" s="200" t="s">
        <v>44</v>
      </c>
      <c r="O225" s="42"/>
      <c r="P225" s="201">
        <f>O225*H225</f>
        <v>0</v>
      </c>
      <c r="Q225" s="201">
        <v>0</v>
      </c>
      <c r="R225" s="201">
        <f>Q225*H225</f>
        <v>0</v>
      </c>
      <c r="S225" s="201">
        <v>0</v>
      </c>
      <c r="T225" s="202">
        <f>S225*H225</f>
        <v>0</v>
      </c>
      <c r="AR225" s="24" t="s">
        <v>135</v>
      </c>
      <c r="AT225" s="24" t="s">
        <v>130</v>
      </c>
      <c r="AU225" s="24" t="s">
        <v>82</v>
      </c>
      <c r="AY225" s="24" t="s">
        <v>128</v>
      </c>
      <c r="BE225" s="203">
        <f>IF(N225="základní",J225,0)</f>
        <v>0</v>
      </c>
      <c r="BF225" s="203">
        <f>IF(N225="snížená",J225,0)</f>
        <v>0</v>
      </c>
      <c r="BG225" s="203">
        <f>IF(N225="zákl. přenesená",J225,0)</f>
        <v>0</v>
      </c>
      <c r="BH225" s="203">
        <f>IF(N225="sníž. přenesená",J225,0)</f>
        <v>0</v>
      </c>
      <c r="BI225" s="203">
        <f>IF(N225="nulová",J225,0)</f>
        <v>0</v>
      </c>
      <c r="BJ225" s="24" t="s">
        <v>24</v>
      </c>
      <c r="BK225" s="203">
        <f>ROUND(I225*H225,2)</f>
        <v>0</v>
      </c>
      <c r="BL225" s="24" t="s">
        <v>135</v>
      </c>
      <c r="BM225" s="24" t="s">
        <v>295</v>
      </c>
    </row>
    <row r="226" spans="2:65" s="1" customFormat="1" ht="16.5" customHeight="1">
      <c r="B226" s="41"/>
      <c r="C226" s="192" t="s">
        <v>296</v>
      </c>
      <c r="D226" s="192" t="s">
        <v>130</v>
      </c>
      <c r="E226" s="193" t="s">
        <v>297</v>
      </c>
      <c r="F226" s="194" t="s">
        <v>298</v>
      </c>
      <c r="G226" s="195" t="s">
        <v>143</v>
      </c>
      <c r="H226" s="196">
        <v>110</v>
      </c>
      <c r="I226" s="197"/>
      <c r="J226" s="198">
        <f>ROUND(I226*H226,2)</f>
        <v>0</v>
      </c>
      <c r="K226" s="194" t="s">
        <v>134</v>
      </c>
      <c r="L226" s="61"/>
      <c r="M226" s="199" t="s">
        <v>22</v>
      </c>
      <c r="N226" s="200" t="s">
        <v>44</v>
      </c>
      <c r="O226" s="42"/>
      <c r="P226" s="201">
        <f>O226*H226</f>
        <v>0</v>
      </c>
      <c r="Q226" s="201">
        <v>0</v>
      </c>
      <c r="R226" s="201">
        <f>Q226*H226</f>
        <v>0</v>
      </c>
      <c r="S226" s="201">
        <v>0</v>
      </c>
      <c r="T226" s="202">
        <f>S226*H226</f>
        <v>0</v>
      </c>
      <c r="AR226" s="24" t="s">
        <v>135</v>
      </c>
      <c r="AT226" s="24" t="s">
        <v>130</v>
      </c>
      <c r="AU226" s="24" t="s">
        <v>82</v>
      </c>
      <c r="AY226" s="24" t="s">
        <v>128</v>
      </c>
      <c r="BE226" s="203">
        <f>IF(N226="základní",J226,0)</f>
        <v>0</v>
      </c>
      <c r="BF226" s="203">
        <f>IF(N226="snížená",J226,0)</f>
        <v>0</v>
      </c>
      <c r="BG226" s="203">
        <f>IF(N226="zákl. přenesená",J226,0)</f>
        <v>0</v>
      </c>
      <c r="BH226" s="203">
        <f>IF(N226="sníž. přenesená",J226,0)</f>
        <v>0</v>
      </c>
      <c r="BI226" s="203">
        <f>IF(N226="nulová",J226,0)</f>
        <v>0</v>
      </c>
      <c r="BJ226" s="24" t="s">
        <v>24</v>
      </c>
      <c r="BK226" s="203">
        <f>ROUND(I226*H226,2)</f>
        <v>0</v>
      </c>
      <c r="BL226" s="24" t="s">
        <v>135</v>
      </c>
      <c r="BM226" s="24" t="s">
        <v>299</v>
      </c>
    </row>
    <row r="227" spans="2:65" s="11" customFormat="1">
      <c r="B227" s="204"/>
      <c r="C227" s="205"/>
      <c r="D227" s="206" t="s">
        <v>145</v>
      </c>
      <c r="E227" s="207" t="s">
        <v>22</v>
      </c>
      <c r="F227" s="208" t="s">
        <v>300</v>
      </c>
      <c r="G227" s="205"/>
      <c r="H227" s="207" t="s">
        <v>22</v>
      </c>
      <c r="I227" s="209"/>
      <c r="J227" s="205"/>
      <c r="K227" s="205"/>
      <c r="L227" s="210"/>
      <c r="M227" s="211"/>
      <c r="N227" s="212"/>
      <c r="O227" s="212"/>
      <c r="P227" s="212"/>
      <c r="Q227" s="212"/>
      <c r="R227" s="212"/>
      <c r="S227" s="212"/>
      <c r="T227" s="213"/>
      <c r="AT227" s="214" t="s">
        <v>145</v>
      </c>
      <c r="AU227" s="214" t="s">
        <v>82</v>
      </c>
      <c r="AV227" s="11" t="s">
        <v>24</v>
      </c>
      <c r="AW227" s="11" t="s">
        <v>37</v>
      </c>
      <c r="AX227" s="11" t="s">
        <v>73</v>
      </c>
      <c r="AY227" s="214" t="s">
        <v>128</v>
      </c>
    </row>
    <row r="228" spans="2:65" s="11" customFormat="1">
      <c r="B228" s="204"/>
      <c r="C228" s="205"/>
      <c r="D228" s="206" t="s">
        <v>145</v>
      </c>
      <c r="E228" s="207" t="s">
        <v>22</v>
      </c>
      <c r="F228" s="208" t="s">
        <v>301</v>
      </c>
      <c r="G228" s="205"/>
      <c r="H228" s="207" t="s">
        <v>22</v>
      </c>
      <c r="I228" s="209"/>
      <c r="J228" s="205"/>
      <c r="K228" s="205"/>
      <c r="L228" s="210"/>
      <c r="M228" s="211"/>
      <c r="N228" s="212"/>
      <c r="O228" s="212"/>
      <c r="P228" s="212"/>
      <c r="Q228" s="212"/>
      <c r="R228" s="212"/>
      <c r="S228" s="212"/>
      <c r="T228" s="213"/>
      <c r="AT228" s="214" t="s">
        <v>145</v>
      </c>
      <c r="AU228" s="214" t="s">
        <v>82</v>
      </c>
      <c r="AV228" s="11" t="s">
        <v>24</v>
      </c>
      <c r="AW228" s="11" t="s">
        <v>37</v>
      </c>
      <c r="AX228" s="11" t="s">
        <v>73</v>
      </c>
      <c r="AY228" s="214" t="s">
        <v>128</v>
      </c>
    </row>
    <row r="229" spans="2:65" s="12" customFormat="1">
      <c r="B229" s="215"/>
      <c r="C229" s="216"/>
      <c r="D229" s="206" t="s">
        <v>145</v>
      </c>
      <c r="E229" s="217" t="s">
        <v>22</v>
      </c>
      <c r="F229" s="218" t="s">
        <v>302</v>
      </c>
      <c r="G229" s="216"/>
      <c r="H229" s="219">
        <v>78</v>
      </c>
      <c r="I229" s="220"/>
      <c r="J229" s="216"/>
      <c r="K229" s="216"/>
      <c r="L229" s="221"/>
      <c r="M229" s="222"/>
      <c r="N229" s="223"/>
      <c r="O229" s="223"/>
      <c r="P229" s="223"/>
      <c r="Q229" s="223"/>
      <c r="R229" s="223"/>
      <c r="S229" s="223"/>
      <c r="T229" s="224"/>
      <c r="AT229" s="225" t="s">
        <v>145</v>
      </c>
      <c r="AU229" s="225" t="s">
        <v>82</v>
      </c>
      <c r="AV229" s="12" t="s">
        <v>82</v>
      </c>
      <c r="AW229" s="12" t="s">
        <v>37</v>
      </c>
      <c r="AX229" s="12" t="s">
        <v>73</v>
      </c>
      <c r="AY229" s="225" t="s">
        <v>128</v>
      </c>
    </row>
    <row r="230" spans="2:65" s="11" customFormat="1">
      <c r="B230" s="204"/>
      <c r="C230" s="205"/>
      <c r="D230" s="206" t="s">
        <v>145</v>
      </c>
      <c r="E230" s="207" t="s">
        <v>22</v>
      </c>
      <c r="F230" s="208" t="s">
        <v>303</v>
      </c>
      <c r="G230" s="205"/>
      <c r="H230" s="207" t="s">
        <v>22</v>
      </c>
      <c r="I230" s="209"/>
      <c r="J230" s="205"/>
      <c r="K230" s="205"/>
      <c r="L230" s="210"/>
      <c r="M230" s="211"/>
      <c r="N230" s="212"/>
      <c r="O230" s="212"/>
      <c r="P230" s="212"/>
      <c r="Q230" s="212"/>
      <c r="R230" s="212"/>
      <c r="S230" s="212"/>
      <c r="T230" s="213"/>
      <c r="AT230" s="214" t="s">
        <v>145</v>
      </c>
      <c r="AU230" s="214" t="s">
        <v>82</v>
      </c>
      <c r="AV230" s="11" t="s">
        <v>24</v>
      </c>
      <c r="AW230" s="11" t="s">
        <v>37</v>
      </c>
      <c r="AX230" s="11" t="s">
        <v>73</v>
      </c>
      <c r="AY230" s="214" t="s">
        <v>128</v>
      </c>
    </row>
    <row r="231" spans="2:65" s="12" customFormat="1">
      <c r="B231" s="215"/>
      <c r="C231" s="216"/>
      <c r="D231" s="206" t="s">
        <v>145</v>
      </c>
      <c r="E231" s="217" t="s">
        <v>22</v>
      </c>
      <c r="F231" s="218" t="s">
        <v>304</v>
      </c>
      <c r="G231" s="216"/>
      <c r="H231" s="219">
        <v>32</v>
      </c>
      <c r="I231" s="220"/>
      <c r="J231" s="216"/>
      <c r="K231" s="216"/>
      <c r="L231" s="221"/>
      <c r="M231" s="222"/>
      <c r="N231" s="223"/>
      <c r="O231" s="223"/>
      <c r="P231" s="223"/>
      <c r="Q231" s="223"/>
      <c r="R231" s="223"/>
      <c r="S231" s="223"/>
      <c r="T231" s="224"/>
      <c r="AT231" s="225" t="s">
        <v>145</v>
      </c>
      <c r="AU231" s="225" t="s">
        <v>82</v>
      </c>
      <c r="AV231" s="12" t="s">
        <v>82</v>
      </c>
      <c r="AW231" s="12" t="s">
        <v>37</v>
      </c>
      <c r="AX231" s="12" t="s">
        <v>73</v>
      </c>
      <c r="AY231" s="225" t="s">
        <v>128</v>
      </c>
    </row>
    <row r="232" spans="2:65" s="13" customFormat="1">
      <c r="B232" s="226"/>
      <c r="C232" s="227"/>
      <c r="D232" s="206" t="s">
        <v>145</v>
      </c>
      <c r="E232" s="228" t="s">
        <v>22</v>
      </c>
      <c r="F232" s="229" t="s">
        <v>148</v>
      </c>
      <c r="G232" s="227"/>
      <c r="H232" s="230">
        <v>110</v>
      </c>
      <c r="I232" s="231"/>
      <c r="J232" s="227"/>
      <c r="K232" s="227"/>
      <c r="L232" s="232"/>
      <c r="M232" s="233"/>
      <c r="N232" s="234"/>
      <c r="O232" s="234"/>
      <c r="P232" s="234"/>
      <c r="Q232" s="234"/>
      <c r="R232" s="234"/>
      <c r="S232" s="234"/>
      <c r="T232" s="235"/>
      <c r="AT232" s="236" t="s">
        <v>145</v>
      </c>
      <c r="AU232" s="236" t="s">
        <v>82</v>
      </c>
      <c r="AV232" s="13" t="s">
        <v>135</v>
      </c>
      <c r="AW232" s="13" t="s">
        <v>37</v>
      </c>
      <c r="AX232" s="13" t="s">
        <v>24</v>
      </c>
      <c r="AY232" s="236" t="s">
        <v>128</v>
      </c>
    </row>
    <row r="233" spans="2:65" s="1" customFormat="1" ht="16.5" customHeight="1">
      <c r="B233" s="41"/>
      <c r="C233" s="192" t="s">
        <v>305</v>
      </c>
      <c r="D233" s="192" t="s">
        <v>130</v>
      </c>
      <c r="E233" s="193" t="s">
        <v>306</v>
      </c>
      <c r="F233" s="194" t="s">
        <v>307</v>
      </c>
      <c r="G233" s="195" t="s">
        <v>143</v>
      </c>
      <c r="H233" s="196">
        <v>817.57799999999997</v>
      </c>
      <c r="I233" s="197"/>
      <c r="J233" s="198">
        <f>ROUND(I233*H233,2)</f>
        <v>0</v>
      </c>
      <c r="K233" s="194" t="s">
        <v>134</v>
      </c>
      <c r="L233" s="61"/>
      <c r="M233" s="199" t="s">
        <v>22</v>
      </c>
      <c r="N233" s="200" t="s">
        <v>44</v>
      </c>
      <c r="O233" s="42"/>
      <c r="P233" s="201">
        <f>O233*H233</f>
        <v>0</v>
      </c>
      <c r="Q233" s="201">
        <v>0</v>
      </c>
      <c r="R233" s="201">
        <f>Q233*H233</f>
        <v>0</v>
      </c>
      <c r="S233" s="201">
        <v>0</v>
      </c>
      <c r="T233" s="202">
        <f>S233*H233</f>
        <v>0</v>
      </c>
      <c r="AR233" s="24" t="s">
        <v>135</v>
      </c>
      <c r="AT233" s="24" t="s">
        <v>130</v>
      </c>
      <c r="AU233" s="24" t="s">
        <v>82</v>
      </c>
      <c r="AY233" s="24" t="s">
        <v>128</v>
      </c>
      <c r="BE233" s="203">
        <f>IF(N233="základní",J233,0)</f>
        <v>0</v>
      </c>
      <c r="BF233" s="203">
        <f>IF(N233="snížená",J233,0)</f>
        <v>0</v>
      </c>
      <c r="BG233" s="203">
        <f>IF(N233="zákl. přenesená",J233,0)</f>
        <v>0</v>
      </c>
      <c r="BH233" s="203">
        <f>IF(N233="sníž. přenesená",J233,0)</f>
        <v>0</v>
      </c>
      <c r="BI233" s="203">
        <f>IF(N233="nulová",J233,0)</f>
        <v>0</v>
      </c>
      <c r="BJ233" s="24" t="s">
        <v>24</v>
      </c>
      <c r="BK233" s="203">
        <f>ROUND(I233*H233,2)</f>
        <v>0</v>
      </c>
      <c r="BL233" s="24" t="s">
        <v>135</v>
      </c>
      <c r="BM233" s="24" t="s">
        <v>308</v>
      </c>
    </row>
    <row r="234" spans="2:65" s="11" customFormat="1">
      <c r="B234" s="204"/>
      <c r="C234" s="205"/>
      <c r="D234" s="206" t="s">
        <v>145</v>
      </c>
      <c r="E234" s="207" t="s">
        <v>22</v>
      </c>
      <c r="F234" s="208" t="s">
        <v>309</v>
      </c>
      <c r="G234" s="205"/>
      <c r="H234" s="207" t="s">
        <v>22</v>
      </c>
      <c r="I234" s="209"/>
      <c r="J234" s="205"/>
      <c r="K234" s="205"/>
      <c r="L234" s="210"/>
      <c r="M234" s="211"/>
      <c r="N234" s="212"/>
      <c r="O234" s="212"/>
      <c r="P234" s="212"/>
      <c r="Q234" s="212"/>
      <c r="R234" s="212"/>
      <c r="S234" s="212"/>
      <c r="T234" s="213"/>
      <c r="AT234" s="214" t="s">
        <v>145</v>
      </c>
      <c r="AU234" s="214" t="s">
        <v>82</v>
      </c>
      <c r="AV234" s="11" t="s">
        <v>24</v>
      </c>
      <c r="AW234" s="11" t="s">
        <v>37</v>
      </c>
      <c r="AX234" s="11" t="s">
        <v>73</v>
      </c>
      <c r="AY234" s="214" t="s">
        <v>128</v>
      </c>
    </row>
    <row r="235" spans="2:65" s="12" customFormat="1">
      <c r="B235" s="215"/>
      <c r="C235" s="216"/>
      <c r="D235" s="206" t="s">
        <v>145</v>
      </c>
      <c r="E235" s="217" t="s">
        <v>22</v>
      </c>
      <c r="F235" s="218" t="s">
        <v>310</v>
      </c>
      <c r="G235" s="216"/>
      <c r="H235" s="219">
        <v>350</v>
      </c>
      <c r="I235" s="220"/>
      <c r="J235" s="216"/>
      <c r="K235" s="216"/>
      <c r="L235" s="221"/>
      <c r="M235" s="222"/>
      <c r="N235" s="223"/>
      <c r="O235" s="223"/>
      <c r="P235" s="223"/>
      <c r="Q235" s="223"/>
      <c r="R235" s="223"/>
      <c r="S235" s="223"/>
      <c r="T235" s="224"/>
      <c r="AT235" s="225" t="s">
        <v>145</v>
      </c>
      <c r="AU235" s="225" t="s">
        <v>82</v>
      </c>
      <c r="AV235" s="12" t="s">
        <v>82</v>
      </c>
      <c r="AW235" s="12" t="s">
        <v>37</v>
      </c>
      <c r="AX235" s="12" t="s">
        <v>73</v>
      </c>
      <c r="AY235" s="225" t="s">
        <v>128</v>
      </c>
    </row>
    <row r="236" spans="2:65" s="12" customFormat="1">
      <c r="B236" s="215"/>
      <c r="C236" s="216"/>
      <c r="D236" s="206" t="s">
        <v>145</v>
      </c>
      <c r="E236" s="217" t="s">
        <v>22</v>
      </c>
      <c r="F236" s="218" t="s">
        <v>311</v>
      </c>
      <c r="G236" s="216"/>
      <c r="H236" s="219">
        <v>286.81799999999998</v>
      </c>
      <c r="I236" s="220"/>
      <c r="J236" s="216"/>
      <c r="K236" s="216"/>
      <c r="L236" s="221"/>
      <c r="M236" s="222"/>
      <c r="N236" s="223"/>
      <c r="O236" s="223"/>
      <c r="P236" s="223"/>
      <c r="Q236" s="223"/>
      <c r="R236" s="223"/>
      <c r="S236" s="223"/>
      <c r="T236" s="224"/>
      <c r="AT236" s="225" t="s">
        <v>145</v>
      </c>
      <c r="AU236" s="225" t="s">
        <v>82</v>
      </c>
      <c r="AV236" s="12" t="s">
        <v>82</v>
      </c>
      <c r="AW236" s="12" t="s">
        <v>37</v>
      </c>
      <c r="AX236" s="12" t="s">
        <v>73</v>
      </c>
      <c r="AY236" s="225" t="s">
        <v>128</v>
      </c>
    </row>
    <row r="237" spans="2:65" s="12" customFormat="1">
      <c r="B237" s="215"/>
      <c r="C237" s="216"/>
      <c r="D237" s="206" t="s">
        <v>145</v>
      </c>
      <c r="E237" s="217" t="s">
        <v>22</v>
      </c>
      <c r="F237" s="218" t="s">
        <v>312</v>
      </c>
      <c r="G237" s="216"/>
      <c r="H237" s="219">
        <v>134.76</v>
      </c>
      <c r="I237" s="220"/>
      <c r="J237" s="216"/>
      <c r="K237" s="216"/>
      <c r="L237" s="221"/>
      <c r="M237" s="222"/>
      <c r="N237" s="223"/>
      <c r="O237" s="223"/>
      <c r="P237" s="223"/>
      <c r="Q237" s="223"/>
      <c r="R237" s="223"/>
      <c r="S237" s="223"/>
      <c r="T237" s="224"/>
      <c r="AT237" s="225" t="s">
        <v>145</v>
      </c>
      <c r="AU237" s="225" t="s">
        <v>82</v>
      </c>
      <c r="AV237" s="12" t="s">
        <v>82</v>
      </c>
      <c r="AW237" s="12" t="s">
        <v>37</v>
      </c>
      <c r="AX237" s="12" t="s">
        <v>73</v>
      </c>
      <c r="AY237" s="225" t="s">
        <v>128</v>
      </c>
    </row>
    <row r="238" spans="2:65" s="14" customFormat="1">
      <c r="B238" s="237"/>
      <c r="C238" s="238"/>
      <c r="D238" s="206" t="s">
        <v>145</v>
      </c>
      <c r="E238" s="239" t="s">
        <v>22</v>
      </c>
      <c r="F238" s="240" t="s">
        <v>313</v>
      </c>
      <c r="G238" s="238"/>
      <c r="H238" s="241">
        <v>771.57799999999997</v>
      </c>
      <c r="I238" s="242"/>
      <c r="J238" s="238"/>
      <c r="K238" s="238"/>
      <c r="L238" s="243"/>
      <c r="M238" s="244"/>
      <c r="N238" s="245"/>
      <c r="O238" s="245"/>
      <c r="P238" s="245"/>
      <c r="Q238" s="245"/>
      <c r="R238" s="245"/>
      <c r="S238" s="245"/>
      <c r="T238" s="246"/>
      <c r="AT238" s="247" t="s">
        <v>145</v>
      </c>
      <c r="AU238" s="247" t="s">
        <v>82</v>
      </c>
      <c r="AV238" s="14" t="s">
        <v>140</v>
      </c>
      <c r="AW238" s="14" t="s">
        <v>37</v>
      </c>
      <c r="AX238" s="14" t="s">
        <v>73</v>
      </c>
      <c r="AY238" s="247" t="s">
        <v>128</v>
      </c>
    </row>
    <row r="239" spans="2:65" s="11" customFormat="1">
      <c r="B239" s="204"/>
      <c r="C239" s="205"/>
      <c r="D239" s="206" t="s">
        <v>145</v>
      </c>
      <c r="E239" s="207" t="s">
        <v>22</v>
      </c>
      <c r="F239" s="208" t="s">
        <v>314</v>
      </c>
      <c r="G239" s="205"/>
      <c r="H239" s="207" t="s">
        <v>22</v>
      </c>
      <c r="I239" s="209"/>
      <c r="J239" s="205"/>
      <c r="K239" s="205"/>
      <c r="L239" s="210"/>
      <c r="M239" s="211"/>
      <c r="N239" s="212"/>
      <c r="O239" s="212"/>
      <c r="P239" s="212"/>
      <c r="Q239" s="212"/>
      <c r="R239" s="212"/>
      <c r="S239" s="212"/>
      <c r="T239" s="213"/>
      <c r="AT239" s="214" t="s">
        <v>145</v>
      </c>
      <c r="AU239" s="214" t="s">
        <v>82</v>
      </c>
      <c r="AV239" s="11" t="s">
        <v>24</v>
      </c>
      <c r="AW239" s="11" t="s">
        <v>37</v>
      </c>
      <c r="AX239" s="11" t="s">
        <v>73</v>
      </c>
      <c r="AY239" s="214" t="s">
        <v>128</v>
      </c>
    </row>
    <row r="240" spans="2:65" s="12" customFormat="1">
      <c r="B240" s="215"/>
      <c r="C240" s="216"/>
      <c r="D240" s="206" t="s">
        <v>145</v>
      </c>
      <c r="E240" s="217" t="s">
        <v>22</v>
      </c>
      <c r="F240" s="218" t="s">
        <v>315</v>
      </c>
      <c r="G240" s="216"/>
      <c r="H240" s="219">
        <v>46</v>
      </c>
      <c r="I240" s="220"/>
      <c r="J240" s="216"/>
      <c r="K240" s="216"/>
      <c r="L240" s="221"/>
      <c r="M240" s="222"/>
      <c r="N240" s="223"/>
      <c r="O240" s="223"/>
      <c r="P240" s="223"/>
      <c r="Q240" s="223"/>
      <c r="R240" s="223"/>
      <c r="S240" s="223"/>
      <c r="T240" s="224"/>
      <c r="AT240" s="225" t="s">
        <v>145</v>
      </c>
      <c r="AU240" s="225" t="s">
        <v>82</v>
      </c>
      <c r="AV240" s="12" t="s">
        <v>82</v>
      </c>
      <c r="AW240" s="12" t="s">
        <v>37</v>
      </c>
      <c r="AX240" s="12" t="s">
        <v>73</v>
      </c>
      <c r="AY240" s="225" t="s">
        <v>128</v>
      </c>
    </row>
    <row r="241" spans="2:65" s="13" customFormat="1">
      <c r="B241" s="226"/>
      <c r="C241" s="227"/>
      <c r="D241" s="206" t="s">
        <v>145</v>
      </c>
      <c r="E241" s="228" t="s">
        <v>22</v>
      </c>
      <c r="F241" s="229" t="s">
        <v>148</v>
      </c>
      <c r="G241" s="227"/>
      <c r="H241" s="230">
        <v>817.57799999999997</v>
      </c>
      <c r="I241" s="231"/>
      <c r="J241" s="227"/>
      <c r="K241" s="227"/>
      <c r="L241" s="232"/>
      <c r="M241" s="233"/>
      <c r="N241" s="234"/>
      <c r="O241" s="234"/>
      <c r="P241" s="234"/>
      <c r="Q241" s="234"/>
      <c r="R241" s="234"/>
      <c r="S241" s="234"/>
      <c r="T241" s="235"/>
      <c r="AT241" s="236" t="s">
        <v>145</v>
      </c>
      <c r="AU241" s="236" t="s">
        <v>82</v>
      </c>
      <c r="AV241" s="13" t="s">
        <v>135</v>
      </c>
      <c r="AW241" s="13" t="s">
        <v>37</v>
      </c>
      <c r="AX241" s="13" t="s">
        <v>24</v>
      </c>
      <c r="AY241" s="236" t="s">
        <v>128</v>
      </c>
    </row>
    <row r="242" spans="2:65" s="1" customFormat="1" ht="25.5" customHeight="1">
      <c r="B242" s="41"/>
      <c r="C242" s="192" t="s">
        <v>316</v>
      </c>
      <c r="D242" s="192" t="s">
        <v>130</v>
      </c>
      <c r="E242" s="193" t="s">
        <v>317</v>
      </c>
      <c r="F242" s="194" t="s">
        <v>318</v>
      </c>
      <c r="G242" s="195" t="s">
        <v>143</v>
      </c>
      <c r="H242" s="196">
        <v>3857.89</v>
      </c>
      <c r="I242" s="197"/>
      <c r="J242" s="198">
        <f>ROUND(I242*H242,2)</f>
        <v>0</v>
      </c>
      <c r="K242" s="194" t="s">
        <v>134</v>
      </c>
      <c r="L242" s="61"/>
      <c r="M242" s="199" t="s">
        <v>22</v>
      </c>
      <c r="N242" s="200" t="s">
        <v>44</v>
      </c>
      <c r="O242" s="42"/>
      <c r="P242" s="201">
        <f>O242*H242</f>
        <v>0</v>
      </c>
      <c r="Q242" s="201">
        <v>0</v>
      </c>
      <c r="R242" s="201">
        <f>Q242*H242</f>
        <v>0</v>
      </c>
      <c r="S242" s="201">
        <v>0</v>
      </c>
      <c r="T242" s="202">
        <f>S242*H242</f>
        <v>0</v>
      </c>
      <c r="AR242" s="24" t="s">
        <v>135</v>
      </c>
      <c r="AT242" s="24" t="s">
        <v>130</v>
      </c>
      <c r="AU242" s="24" t="s">
        <v>82</v>
      </c>
      <c r="AY242" s="24" t="s">
        <v>128</v>
      </c>
      <c r="BE242" s="203">
        <f>IF(N242="základní",J242,0)</f>
        <v>0</v>
      </c>
      <c r="BF242" s="203">
        <f>IF(N242="snížená",J242,0)</f>
        <v>0</v>
      </c>
      <c r="BG242" s="203">
        <f>IF(N242="zákl. přenesená",J242,0)</f>
        <v>0</v>
      </c>
      <c r="BH242" s="203">
        <f>IF(N242="sníž. přenesená",J242,0)</f>
        <v>0</v>
      </c>
      <c r="BI242" s="203">
        <f>IF(N242="nulová",J242,0)</f>
        <v>0</v>
      </c>
      <c r="BJ242" s="24" t="s">
        <v>24</v>
      </c>
      <c r="BK242" s="203">
        <f>ROUND(I242*H242,2)</f>
        <v>0</v>
      </c>
      <c r="BL242" s="24" t="s">
        <v>135</v>
      </c>
      <c r="BM242" s="24" t="s">
        <v>319</v>
      </c>
    </row>
    <row r="243" spans="2:65" s="11" customFormat="1">
      <c r="B243" s="204"/>
      <c r="C243" s="205"/>
      <c r="D243" s="206" t="s">
        <v>145</v>
      </c>
      <c r="E243" s="207" t="s">
        <v>22</v>
      </c>
      <c r="F243" s="208" t="s">
        <v>286</v>
      </c>
      <c r="G243" s="205"/>
      <c r="H243" s="207" t="s">
        <v>22</v>
      </c>
      <c r="I243" s="209"/>
      <c r="J243" s="205"/>
      <c r="K243" s="205"/>
      <c r="L243" s="210"/>
      <c r="M243" s="211"/>
      <c r="N243" s="212"/>
      <c r="O243" s="212"/>
      <c r="P243" s="212"/>
      <c r="Q243" s="212"/>
      <c r="R243" s="212"/>
      <c r="S243" s="212"/>
      <c r="T243" s="213"/>
      <c r="AT243" s="214" t="s">
        <v>145</v>
      </c>
      <c r="AU243" s="214" t="s">
        <v>82</v>
      </c>
      <c r="AV243" s="11" t="s">
        <v>24</v>
      </c>
      <c r="AW243" s="11" t="s">
        <v>37</v>
      </c>
      <c r="AX243" s="11" t="s">
        <v>73</v>
      </c>
      <c r="AY243" s="214" t="s">
        <v>128</v>
      </c>
    </row>
    <row r="244" spans="2:65" s="12" customFormat="1">
      <c r="B244" s="215"/>
      <c r="C244" s="216"/>
      <c r="D244" s="206" t="s">
        <v>145</v>
      </c>
      <c r="E244" s="217" t="s">
        <v>22</v>
      </c>
      <c r="F244" s="218" t="s">
        <v>320</v>
      </c>
      <c r="G244" s="216"/>
      <c r="H244" s="219">
        <v>3857.89</v>
      </c>
      <c r="I244" s="220"/>
      <c r="J244" s="216"/>
      <c r="K244" s="216"/>
      <c r="L244" s="221"/>
      <c r="M244" s="222"/>
      <c r="N244" s="223"/>
      <c r="O244" s="223"/>
      <c r="P244" s="223"/>
      <c r="Q244" s="223"/>
      <c r="R244" s="223"/>
      <c r="S244" s="223"/>
      <c r="T244" s="224"/>
      <c r="AT244" s="225" t="s">
        <v>145</v>
      </c>
      <c r="AU244" s="225" t="s">
        <v>82</v>
      </c>
      <c r="AV244" s="12" t="s">
        <v>82</v>
      </c>
      <c r="AW244" s="12" t="s">
        <v>37</v>
      </c>
      <c r="AX244" s="12" t="s">
        <v>73</v>
      </c>
      <c r="AY244" s="225" t="s">
        <v>128</v>
      </c>
    </row>
    <row r="245" spans="2:65" s="13" customFormat="1">
      <c r="B245" s="226"/>
      <c r="C245" s="227"/>
      <c r="D245" s="206" t="s">
        <v>145</v>
      </c>
      <c r="E245" s="228" t="s">
        <v>22</v>
      </c>
      <c r="F245" s="229" t="s">
        <v>148</v>
      </c>
      <c r="G245" s="227"/>
      <c r="H245" s="230">
        <v>3857.89</v>
      </c>
      <c r="I245" s="231"/>
      <c r="J245" s="227"/>
      <c r="K245" s="227"/>
      <c r="L245" s="232"/>
      <c r="M245" s="233"/>
      <c r="N245" s="234"/>
      <c r="O245" s="234"/>
      <c r="P245" s="234"/>
      <c r="Q245" s="234"/>
      <c r="R245" s="234"/>
      <c r="S245" s="234"/>
      <c r="T245" s="235"/>
      <c r="AT245" s="236" t="s">
        <v>145</v>
      </c>
      <c r="AU245" s="236" t="s">
        <v>82</v>
      </c>
      <c r="AV245" s="13" t="s">
        <v>135</v>
      </c>
      <c r="AW245" s="13" t="s">
        <v>37</v>
      </c>
      <c r="AX245" s="13" t="s">
        <v>24</v>
      </c>
      <c r="AY245" s="236" t="s">
        <v>128</v>
      </c>
    </row>
    <row r="246" spans="2:65" s="1" customFormat="1" ht="16.5" customHeight="1">
      <c r="B246" s="41"/>
      <c r="C246" s="192" t="s">
        <v>321</v>
      </c>
      <c r="D246" s="192" t="s">
        <v>130</v>
      </c>
      <c r="E246" s="193" t="s">
        <v>322</v>
      </c>
      <c r="F246" s="194" t="s">
        <v>323</v>
      </c>
      <c r="G246" s="195" t="s">
        <v>143</v>
      </c>
      <c r="H246" s="196">
        <v>32</v>
      </c>
      <c r="I246" s="197"/>
      <c r="J246" s="198">
        <f>ROUND(I246*H246,2)</f>
        <v>0</v>
      </c>
      <c r="K246" s="194" t="s">
        <v>134</v>
      </c>
      <c r="L246" s="61"/>
      <c r="M246" s="199" t="s">
        <v>22</v>
      </c>
      <c r="N246" s="200" t="s">
        <v>44</v>
      </c>
      <c r="O246" s="42"/>
      <c r="P246" s="201">
        <f>O246*H246</f>
        <v>0</v>
      </c>
      <c r="Q246" s="201">
        <v>0</v>
      </c>
      <c r="R246" s="201">
        <f>Q246*H246</f>
        <v>0</v>
      </c>
      <c r="S246" s="201">
        <v>0</v>
      </c>
      <c r="T246" s="202">
        <f>S246*H246</f>
        <v>0</v>
      </c>
      <c r="AR246" s="24" t="s">
        <v>135</v>
      </c>
      <c r="AT246" s="24" t="s">
        <v>130</v>
      </c>
      <c r="AU246" s="24" t="s">
        <v>82</v>
      </c>
      <c r="AY246" s="24" t="s">
        <v>128</v>
      </c>
      <c r="BE246" s="203">
        <f>IF(N246="základní",J246,0)</f>
        <v>0</v>
      </c>
      <c r="BF246" s="203">
        <f>IF(N246="snížená",J246,0)</f>
        <v>0</v>
      </c>
      <c r="BG246" s="203">
        <f>IF(N246="zákl. přenesená",J246,0)</f>
        <v>0</v>
      </c>
      <c r="BH246" s="203">
        <f>IF(N246="sníž. přenesená",J246,0)</f>
        <v>0</v>
      </c>
      <c r="BI246" s="203">
        <f>IF(N246="nulová",J246,0)</f>
        <v>0</v>
      </c>
      <c r="BJ246" s="24" t="s">
        <v>24</v>
      </c>
      <c r="BK246" s="203">
        <f>ROUND(I246*H246,2)</f>
        <v>0</v>
      </c>
      <c r="BL246" s="24" t="s">
        <v>135</v>
      </c>
      <c r="BM246" s="24" t="s">
        <v>324</v>
      </c>
    </row>
    <row r="247" spans="2:65" s="11" customFormat="1">
      <c r="B247" s="204"/>
      <c r="C247" s="205"/>
      <c r="D247" s="206" t="s">
        <v>145</v>
      </c>
      <c r="E247" s="207" t="s">
        <v>22</v>
      </c>
      <c r="F247" s="208" t="s">
        <v>325</v>
      </c>
      <c r="G247" s="205"/>
      <c r="H247" s="207" t="s">
        <v>22</v>
      </c>
      <c r="I247" s="209"/>
      <c r="J247" s="205"/>
      <c r="K247" s="205"/>
      <c r="L247" s="210"/>
      <c r="M247" s="211"/>
      <c r="N247" s="212"/>
      <c r="O247" s="212"/>
      <c r="P247" s="212"/>
      <c r="Q247" s="212"/>
      <c r="R247" s="212"/>
      <c r="S247" s="212"/>
      <c r="T247" s="213"/>
      <c r="AT247" s="214" t="s">
        <v>145</v>
      </c>
      <c r="AU247" s="214" t="s">
        <v>82</v>
      </c>
      <c r="AV247" s="11" t="s">
        <v>24</v>
      </c>
      <c r="AW247" s="11" t="s">
        <v>37</v>
      </c>
      <c r="AX247" s="11" t="s">
        <v>73</v>
      </c>
      <c r="AY247" s="214" t="s">
        <v>128</v>
      </c>
    </row>
    <row r="248" spans="2:65" s="12" customFormat="1">
      <c r="B248" s="215"/>
      <c r="C248" s="216"/>
      <c r="D248" s="206" t="s">
        <v>145</v>
      </c>
      <c r="E248" s="217" t="s">
        <v>22</v>
      </c>
      <c r="F248" s="218" t="s">
        <v>304</v>
      </c>
      <c r="G248" s="216"/>
      <c r="H248" s="219">
        <v>32</v>
      </c>
      <c r="I248" s="220"/>
      <c r="J248" s="216"/>
      <c r="K248" s="216"/>
      <c r="L248" s="221"/>
      <c r="M248" s="222"/>
      <c r="N248" s="223"/>
      <c r="O248" s="223"/>
      <c r="P248" s="223"/>
      <c r="Q248" s="223"/>
      <c r="R248" s="223"/>
      <c r="S248" s="223"/>
      <c r="T248" s="224"/>
      <c r="AT248" s="225" t="s">
        <v>145</v>
      </c>
      <c r="AU248" s="225" t="s">
        <v>82</v>
      </c>
      <c r="AV248" s="12" t="s">
        <v>82</v>
      </c>
      <c r="AW248" s="12" t="s">
        <v>37</v>
      </c>
      <c r="AX248" s="12" t="s">
        <v>73</v>
      </c>
      <c r="AY248" s="225" t="s">
        <v>128</v>
      </c>
    </row>
    <row r="249" spans="2:65" s="13" customFormat="1">
      <c r="B249" s="226"/>
      <c r="C249" s="227"/>
      <c r="D249" s="206" t="s">
        <v>145</v>
      </c>
      <c r="E249" s="228" t="s">
        <v>22</v>
      </c>
      <c r="F249" s="229" t="s">
        <v>148</v>
      </c>
      <c r="G249" s="227"/>
      <c r="H249" s="230">
        <v>32</v>
      </c>
      <c r="I249" s="231"/>
      <c r="J249" s="227"/>
      <c r="K249" s="227"/>
      <c r="L249" s="232"/>
      <c r="M249" s="233"/>
      <c r="N249" s="234"/>
      <c r="O249" s="234"/>
      <c r="P249" s="234"/>
      <c r="Q249" s="234"/>
      <c r="R249" s="234"/>
      <c r="S249" s="234"/>
      <c r="T249" s="235"/>
      <c r="AT249" s="236" t="s">
        <v>145</v>
      </c>
      <c r="AU249" s="236" t="s">
        <v>82</v>
      </c>
      <c r="AV249" s="13" t="s">
        <v>135</v>
      </c>
      <c r="AW249" s="13" t="s">
        <v>37</v>
      </c>
      <c r="AX249" s="13" t="s">
        <v>24</v>
      </c>
      <c r="AY249" s="236" t="s">
        <v>128</v>
      </c>
    </row>
    <row r="250" spans="2:65" s="1" customFormat="1" ht="16.5" customHeight="1">
      <c r="B250" s="41"/>
      <c r="C250" s="192" t="s">
        <v>326</v>
      </c>
      <c r="D250" s="192" t="s">
        <v>130</v>
      </c>
      <c r="E250" s="193" t="s">
        <v>327</v>
      </c>
      <c r="F250" s="194" t="s">
        <v>328</v>
      </c>
      <c r="G250" s="195" t="s">
        <v>329</v>
      </c>
      <c r="H250" s="196">
        <v>0.2</v>
      </c>
      <c r="I250" s="197"/>
      <c r="J250" s="198">
        <f>ROUND(I250*H250,2)</f>
        <v>0</v>
      </c>
      <c r="K250" s="194" t="s">
        <v>330</v>
      </c>
      <c r="L250" s="61"/>
      <c r="M250" s="199" t="s">
        <v>22</v>
      </c>
      <c r="N250" s="200" t="s">
        <v>44</v>
      </c>
      <c r="O250" s="42"/>
      <c r="P250" s="201">
        <f>O250*H250</f>
        <v>0</v>
      </c>
      <c r="Q250" s="201">
        <v>0</v>
      </c>
      <c r="R250" s="201">
        <f>Q250*H250</f>
        <v>0</v>
      </c>
      <c r="S250" s="201">
        <v>0</v>
      </c>
      <c r="T250" s="202">
        <f>S250*H250</f>
        <v>0</v>
      </c>
      <c r="AR250" s="24" t="s">
        <v>135</v>
      </c>
      <c r="AT250" s="24" t="s">
        <v>130</v>
      </c>
      <c r="AU250" s="24" t="s">
        <v>82</v>
      </c>
      <c r="AY250" s="24" t="s">
        <v>128</v>
      </c>
      <c r="BE250" s="203">
        <f>IF(N250="základní",J250,0)</f>
        <v>0</v>
      </c>
      <c r="BF250" s="203">
        <f>IF(N250="snížená",J250,0)</f>
        <v>0</v>
      </c>
      <c r="BG250" s="203">
        <f>IF(N250="zákl. přenesená",J250,0)</f>
        <v>0</v>
      </c>
      <c r="BH250" s="203">
        <f>IF(N250="sníž. přenesená",J250,0)</f>
        <v>0</v>
      </c>
      <c r="BI250" s="203">
        <f>IF(N250="nulová",J250,0)</f>
        <v>0</v>
      </c>
      <c r="BJ250" s="24" t="s">
        <v>24</v>
      </c>
      <c r="BK250" s="203">
        <f>ROUND(I250*H250,2)</f>
        <v>0</v>
      </c>
      <c r="BL250" s="24" t="s">
        <v>135</v>
      </c>
      <c r="BM250" s="24" t="s">
        <v>331</v>
      </c>
    </row>
    <row r="251" spans="2:65" s="1" customFormat="1" ht="16.5" customHeight="1">
      <c r="B251" s="41"/>
      <c r="C251" s="192" t="s">
        <v>332</v>
      </c>
      <c r="D251" s="192" t="s">
        <v>130</v>
      </c>
      <c r="E251" s="193" t="s">
        <v>333</v>
      </c>
      <c r="F251" s="194" t="s">
        <v>334</v>
      </c>
      <c r="G251" s="195" t="s">
        <v>143</v>
      </c>
      <c r="H251" s="196">
        <v>817.57799999999997</v>
      </c>
      <c r="I251" s="197"/>
      <c r="J251" s="198">
        <f>ROUND(I251*H251,2)</f>
        <v>0</v>
      </c>
      <c r="K251" s="194" t="s">
        <v>134</v>
      </c>
      <c r="L251" s="61"/>
      <c r="M251" s="199" t="s">
        <v>22</v>
      </c>
      <c r="N251" s="200" t="s">
        <v>44</v>
      </c>
      <c r="O251" s="42"/>
      <c r="P251" s="201">
        <f>O251*H251</f>
        <v>0</v>
      </c>
      <c r="Q251" s="201">
        <v>0</v>
      </c>
      <c r="R251" s="201">
        <f>Q251*H251</f>
        <v>0</v>
      </c>
      <c r="S251" s="201">
        <v>0</v>
      </c>
      <c r="T251" s="202">
        <f>S251*H251</f>
        <v>0</v>
      </c>
      <c r="AR251" s="24" t="s">
        <v>135</v>
      </c>
      <c r="AT251" s="24" t="s">
        <v>130</v>
      </c>
      <c r="AU251" s="24" t="s">
        <v>82</v>
      </c>
      <c r="AY251" s="24" t="s">
        <v>128</v>
      </c>
      <c r="BE251" s="203">
        <f>IF(N251="základní",J251,0)</f>
        <v>0</v>
      </c>
      <c r="BF251" s="203">
        <f>IF(N251="snížená",J251,0)</f>
        <v>0</v>
      </c>
      <c r="BG251" s="203">
        <f>IF(N251="zákl. přenesená",J251,0)</f>
        <v>0</v>
      </c>
      <c r="BH251" s="203">
        <f>IF(N251="sníž. přenesená",J251,0)</f>
        <v>0</v>
      </c>
      <c r="BI251" s="203">
        <f>IF(N251="nulová",J251,0)</f>
        <v>0</v>
      </c>
      <c r="BJ251" s="24" t="s">
        <v>24</v>
      </c>
      <c r="BK251" s="203">
        <f>ROUND(I251*H251,2)</f>
        <v>0</v>
      </c>
      <c r="BL251" s="24" t="s">
        <v>135</v>
      </c>
      <c r="BM251" s="24" t="s">
        <v>335</v>
      </c>
    </row>
    <row r="252" spans="2:65" s="1" customFormat="1" ht="16.5" customHeight="1">
      <c r="B252" s="41"/>
      <c r="C252" s="192" t="s">
        <v>336</v>
      </c>
      <c r="D252" s="192" t="s">
        <v>130</v>
      </c>
      <c r="E252" s="193" t="s">
        <v>337</v>
      </c>
      <c r="F252" s="194" t="s">
        <v>338</v>
      </c>
      <c r="G252" s="195" t="s">
        <v>329</v>
      </c>
      <c r="H252" s="196">
        <v>1389.883</v>
      </c>
      <c r="I252" s="197"/>
      <c r="J252" s="198">
        <f>ROUND(I252*H252,2)</f>
        <v>0</v>
      </c>
      <c r="K252" s="194" t="s">
        <v>134</v>
      </c>
      <c r="L252" s="61"/>
      <c r="M252" s="199" t="s">
        <v>22</v>
      </c>
      <c r="N252" s="200" t="s">
        <v>44</v>
      </c>
      <c r="O252" s="42"/>
      <c r="P252" s="201">
        <f>O252*H252</f>
        <v>0</v>
      </c>
      <c r="Q252" s="201">
        <v>0</v>
      </c>
      <c r="R252" s="201">
        <f>Q252*H252</f>
        <v>0</v>
      </c>
      <c r="S252" s="201">
        <v>0</v>
      </c>
      <c r="T252" s="202">
        <f>S252*H252</f>
        <v>0</v>
      </c>
      <c r="AR252" s="24" t="s">
        <v>135</v>
      </c>
      <c r="AT252" s="24" t="s">
        <v>130</v>
      </c>
      <c r="AU252" s="24" t="s">
        <v>82</v>
      </c>
      <c r="AY252" s="24" t="s">
        <v>128</v>
      </c>
      <c r="BE252" s="203">
        <f>IF(N252="základní",J252,0)</f>
        <v>0</v>
      </c>
      <c r="BF252" s="203">
        <f>IF(N252="snížená",J252,0)</f>
        <v>0</v>
      </c>
      <c r="BG252" s="203">
        <f>IF(N252="zákl. přenesená",J252,0)</f>
        <v>0</v>
      </c>
      <c r="BH252" s="203">
        <f>IF(N252="sníž. přenesená",J252,0)</f>
        <v>0</v>
      </c>
      <c r="BI252" s="203">
        <f>IF(N252="nulová",J252,0)</f>
        <v>0</v>
      </c>
      <c r="BJ252" s="24" t="s">
        <v>24</v>
      </c>
      <c r="BK252" s="203">
        <f>ROUND(I252*H252,2)</f>
        <v>0</v>
      </c>
      <c r="BL252" s="24" t="s">
        <v>135</v>
      </c>
      <c r="BM252" s="24" t="s">
        <v>339</v>
      </c>
    </row>
    <row r="253" spans="2:65" s="12" customFormat="1">
      <c r="B253" s="215"/>
      <c r="C253" s="216"/>
      <c r="D253" s="206" t="s">
        <v>145</v>
      </c>
      <c r="E253" s="217" t="s">
        <v>22</v>
      </c>
      <c r="F253" s="218" t="s">
        <v>340</v>
      </c>
      <c r="G253" s="216"/>
      <c r="H253" s="219">
        <v>1389.883</v>
      </c>
      <c r="I253" s="220"/>
      <c r="J253" s="216"/>
      <c r="K253" s="216"/>
      <c r="L253" s="221"/>
      <c r="M253" s="222"/>
      <c r="N253" s="223"/>
      <c r="O253" s="223"/>
      <c r="P253" s="223"/>
      <c r="Q253" s="223"/>
      <c r="R253" s="223"/>
      <c r="S253" s="223"/>
      <c r="T253" s="224"/>
      <c r="AT253" s="225" t="s">
        <v>145</v>
      </c>
      <c r="AU253" s="225" t="s">
        <v>82</v>
      </c>
      <c r="AV253" s="12" t="s">
        <v>82</v>
      </c>
      <c r="AW253" s="12" t="s">
        <v>37</v>
      </c>
      <c r="AX253" s="12" t="s">
        <v>73</v>
      </c>
      <c r="AY253" s="225" t="s">
        <v>128</v>
      </c>
    </row>
    <row r="254" spans="2:65" s="13" customFormat="1">
      <c r="B254" s="226"/>
      <c r="C254" s="227"/>
      <c r="D254" s="206" t="s">
        <v>145</v>
      </c>
      <c r="E254" s="228" t="s">
        <v>22</v>
      </c>
      <c r="F254" s="229" t="s">
        <v>148</v>
      </c>
      <c r="G254" s="227"/>
      <c r="H254" s="230">
        <v>1389.883</v>
      </c>
      <c r="I254" s="231"/>
      <c r="J254" s="227"/>
      <c r="K254" s="227"/>
      <c r="L254" s="232"/>
      <c r="M254" s="233"/>
      <c r="N254" s="234"/>
      <c r="O254" s="234"/>
      <c r="P254" s="234"/>
      <c r="Q254" s="234"/>
      <c r="R254" s="234"/>
      <c r="S254" s="234"/>
      <c r="T254" s="235"/>
      <c r="AT254" s="236" t="s">
        <v>145</v>
      </c>
      <c r="AU254" s="236" t="s">
        <v>82</v>
      </c>
      <c r="AV254" s="13" t="s">
        <v>135</v>
      </c>
      <c r="AW254" s="13" t="s">
        <v>37</v>
      </c>
      <c r="AX254" s="13" t="s">
        <v>24</v>
      </c>
      <c r="AY254" s="236" t="s">
        <v>128</v>
      </c>
    </row>
    <row r="255" spans="2:65" s="1" customFormat="1" ht="16.5" customHeight="1">
      <c r="B255" s="41"/>
      <c r="C255" s="192" t="s">
        <v>341</v>
      </c>
      <c r="D255" s="192" t="s">
        <v>130</v>
      </c>
      <c r="E255" s="193" t="s">
        <v>342</v>
      </c>
      <c r="F255" s="194" t="s">
        <v>343</v>
      </c>
      <c r="G255" s="195" t="s">
        <v>143</v>
      </c>
      <c r="H255" s="196">
        <v>231.453</v>
      </c>
      <c r="I255" s="197"/>
      <c r="J255" s="198">
        <f>ROUND(I255*H255,2)</f>
        <v>0</v>
      </c>
      <c r="K255" s="194" t="s">
        <v>134</v>
      </c>
      <c r="L255" s="61"/>
      <c r="M255" s="199" t="s">
        <v>22</v>
      </c>
      <c r="N255" s="200" t="s">
        <v>44</v>
      </c>
      <c r="O255" s="42"/>
      <c r="P255" s="201">
        <f>O255*H255</f>
        <v>0</v>
      </c>
      <c r="Q255" s="201">
        <v>0</v>
      </c>
      <c r="R255" s="201">
        <f>Q255*H255</f>
        <v>0</v>
      </c>
      <c r="S255" s="201">
        <v>0</v>
      </c>
      <c r="T255" s="202">
        <f>S255*H255</f>
        <v>0</v>
      </c>
      <c r="AR255" s="24" t="s">
        <v>135</v>
      </c>
      <c r="AT255" s="24" t="s">
        <v>130</v>
      </c>
      <c r="AU255" s="24" t="s">
        <v>82</v>
      </c>
      <c r="AY255" s="24" t="s">
        <v>128</v>
      </c>
      <c r="BE255" s="203">
        <f>IF(N255="základní",J255,0)</f>
        <v>0</v>
      </c>
      <c r="BF255" s="203">
        <f>IF(N255="snížená",J255,0)</f>
        <v>0</v>
      </c>
      <c r="BG255" s="203">
        <f>IF(N255="zákl. přenesená",J255,0)</f>
        <v>0</v>
      </c>
      <c r="BH255" s="203">
        <f>IF(N255="sníž. přenesená",J255,0)</f>
        <v>0</v>
      </c>
      <c r="BI255" s="203">
        <f>IF(N255="nulová",J255,0)</f>
        <v>0</v>
      </c>
      <c r="BJ255" s="24" t="s">
        <v>24</v>
      </c>
      <c r="BK255" s="203">
        <f>ROUND(I255*H255,2)</f>
        <v>0</v>
      </c>
      <c r="BL255" s="24" t="s">
        <v>135</v>
      </c>
      <c r="BM255" s="24" t="s">
        <v>344</v>
      </c>
    </row>
    <row r="256" spans="2:65" s="11" customFormat="1">
      <c r="B256" s="204"/>
      <c r="C256" s="205"/>
      <c r="D256" s="206" t="s">
        <v>145</v>
      </c>
      <c r="E256" s="207" t="s">
        <v>22</v>
      </c>
      <c r="F256" s="208" t="s">
        <v>345</v>
      </c>
      <c r="G256" s="205"/>
      <c r="H256" s="207" t="s">
        <v>22</v>
      </c>
      <c r="I256" s="209"/>
      <c r="J256" s="205"/>
      <c r="K256" s="205"/>
      <c r="L256" s="210"/>
      <c r="M256" s="211"/>
      <c r="N256" s="212"/>
      <c r="O256" s="212"/>
      <c r="P256" s="212"/>
      <c r="Q256" s="212"/>
      <c r="R256" s="212"/>
      <c r="S256" s="212"/>
      <c r="T256" s="213"/>
      <c r="AT256" s="214" t="s">
        <v>145</v>
      </c>
      <c r="AU256" s="214" t="s">
        <v>82</v>
      </c>
      <c r="AV256" s="11" t="s">
        <v>24</v>
      </c>
      <c r="AW256" s="11" t="s">
        <v>37</v>
      </c>
      <c r="AX256" s="11" t="s">
        <v>73</v>
      </c>
      <c r="AY256" s="214" t="s">
        <v>128</v>
      </c>
    </row>
    <row r="257" spans="2:65" s="12" customFormat="1">
      <c r="B257" s="215"/>
      <c r="C257" s="216"/>
      <c r="D257" s="206" t="s">
        <v>145</v>
      </c>
      <c r="E257" s="217" t="s">
        <v>22</v>
      </c>
      <c r="F257" s="218" t="s">
        <v>311</v>
      </c>
      <c r="G257" s="216"/>
      <c r="H257" s="219">
        <v>286.81799999999998</v>
      </c>
      <c r="I257" s="220"/>
      <c r="J257" s="216"/>
      <c r="K257" s="216"/>
      <c r="L257" s="221"/>
      <c r="M257" s="222"/>
      <c r="N257" s="223"/>
      <c r="O257" s="223"/>
      <c r="P257" s="223"/>
      <c r="Q257" s="223"/>
      <c r="R257" s="223"/>
      <c r="S257" s="223"/>
      <c r="T257" s="224"/>
      <c r="AT257" s="225" t="s">
        <v>145</v>
      </c>
      <c r="AU257" s="225" t="s">
        <v>82</v>
      </c>
      <c r="AV257" s="12" t="s">
        <v>82</v>
      </c>
      <c r="AW257" s="12" t="s">
        <v>37</v>
      </c>
      <c r="AX257" s="12" t="s">
        <v>73</v>
      </c>
      <c r="AY257" s="225" t="s">
        <v>128</v>
      </c>
    </row>
    <row r="258" spans="2:65" s="12" customFormat="1">
      <c r="B258" s="215"/>
      <c r="C258" s="216"/>
      <c r="D258" s="206" t="s">
        <v>145</v>
      </c>
      <c r="E258" s="217" t="s">
        <v>22</v>
      </c>
      <c r="F258" s="218" t="s">
        <v>312</v>
      </c>
      <c r="G258" s="216"/>
      <c r="H258" s="219">
        <v>134.76</v>
      </c>
      <c r="I258" s="220"/>
      <c r="J258" s="216"/>
      <c r="K258" s="216"/>
      <c r="L258" s="221"/>
      <c r="M258" s="222"/>
      <c r="N258" s="223"/>
      <c r="O258" s="223"/>
      <c r="P258" s="223"/>
      <c r="Q258" s="223"/>
      <c r="R258" s="223"/>
      <c r="S258" s="223"/>
      <c r="T258" s="224"/>
      <c r="AT258" s="225" t="s">
        <v>145</v>
      </c>
      <c r="AU258" s="225" t="s">
        <v>82</v>
      </c>
      <c r="AV258" s="12" t="s">
        <v>82</v>
      </c>
      <c r="AW258" s="12" t="s">
        <v>37</v>
      </c>
      <c r="AX258" s="12" t="s">
        <v>73</v>
      </c>
      <c r="AY258" s="225" t="s">
        <v>128</v>
      </c>
    </row>
    <row r="259" spans="2:65" s="11" customFormat="1">
      <c r="B259" s="204"/>
      <c r="C259" s="205"/>
      <c r="D259" s="206" t="s">
        <v>145</v>
      </c>
      <c r="E259" s="207" t="s">
        <v>22</v>
      </c>
      <c r="F259" s="208" t="s">
        <v>346</v>
      </c>
      <c r="G259" s="205"/>
      <c r="H259" s="207" t="s">
        <v>22</v>
      </c>
      <c r="I259" s="209"/>
      <c r="J259" s="205"/>
      <c r="K259" s="205"/>
      <c r="L259" s="210"/>
      <c r="M259" s="211"/>
      <c r="N259" s="212"/>
      <c r="O259" s="212"/>
      <c r="P259" s="212"/>
      <c r="Q259" s="212"/>
      <c r="R259" s="212"/>
      <c r="S259" s="212"/>
      <c r="T259" s="213"/>
      <c r="AT259" s="214" t="s">
        <v>145</v>
      </c>
      <c r="AU259" s="214" t="s">
        <v>82</v>
      </c>
      <c r="AV259" s="11" t="s">
        <v>24</v>
      </c>
      <c r="AW259" s="11" t="s">
        <v>37</v>
      </c>
      <c r="AX259" s="11" t="s">
        <v>73</v>
      </c>
      <c r="AY259" s="214" t="s">
        <v>128</v>
      </c>
    </row>
    <row r="260" spans="2:65" s="11" customFormat="1">
      <c r="B260" s="204"/>
      <c r="C260" s="205"/>
      <c r="D260" s="206" t="s">
        <v>145</v>
      </c>
      <c r="E260" s="207" t="s">
        <v>22</v>
      </c>
      <c r="F260" s="208" t="s">
        <v>347</v>
      </c>
      <c r="G260" s="205"/>
      <c r="H260" s="207" t="s">
        <v>22</v>
      </c>
      <c r="I260" s="209"/>
      <c r="J260" s="205"/>
      <c r="K260" s="205"/>
      <c r="L260" s="210"/>
      <c r="M260" s="211"/>
      <c r="N260" s="212"/>
      <c r="O260" s="212"/>
      <c r="P260" s="212"/>
      <c r="Q260" s="212"/>
      <c r="R260" s="212"/>
      <c r="S260" s="212"/>
      <c r="T260" s="213"/>
      <c r="AT260" s="214" t="s">
        <v>145</v>
      </c>
      <c r="AU260" s="214" t="s">
        <v>82</v>
      </c>
      <c r="AV260" s="11" t="s">
        <v>24</v>
      </c>
      <c r="AW260" s="11" t="s">
        <v>37</v>
      </c>
      <c r="AX260" s="11" t="s">
        <v>73</v>
      </c>
      <c r="AY260" s="214" t="s">
        <v>128</v>
      </c>
    </row>
    <row r="261" spans="2:65" s="12" customFormat="1">
      <c r="B261" s="215"/>
      <c r="C261" s="216"/>
      <c r="D261" s="206" t="s">
        <v>145</v>
      </c>
      <c r="E261" s="217" t="s">
        <v>22</v>
      </c>
      <c r="F261" s="218" t="s">
        <v>348</v>
      </c>
      <c r="G261" s="216"/>
      <c r="H261" s="219">
        <v>-8.4</v>
      </c>
      <c r="I261" s="220"/>
      <c r="J261" s="216"/>
      <c r="K261" s="216"/>
      <c r="L261" s="221"/>
      <c r="M261" s="222"/>
      <c r="N261" s="223"/>
      <c r="O261" s="223"/>
      <c r="P261" s="223"/>
      <c r="Q261" s="223"/>
      <c r="R261" s="223"/>
      <c r="S261" s="223"/>
      <c r="T261" s="224"/>
      <c r="AT261" s="225" t="s">
        <v>145</v>
      </c>
      <c r="AU261" s="225" t="s">
        <v>82</v>
      </c>
      <c r="AV261" s="12" t="s">
        <v>82</v>
      </c>
      <c r="AW261" s="12" t="s">
        <v>37</v>
      </c>
      <c r="AX261" s="12" t="s">
        <v>73</v>
      </c>
      <c r="AY261" s="225" t="s">
        <v>128</v>
      </c>
    </row>
    <row r="262" spans="2:65" s="11" customFormat="1">
      <c r="B262" s="204"/>
      <c r="C262" s="205"/>
      <c r="D262" s="206" t="s">
        <v>145</v>
      </c>
      <c r="E262" s="207" t="s">
        <v>22</v>
      </c>
      <c r="F262" s="208" t="s">
        <v>349</v>
      </c>
      <c r="G262" s="205"/>
      <c r="H262" s="207" t="s">
        <v>22</v>
      </c>
      <c r="I262" s="209"/>
      <c r="J262" s="205"/>
      <c r="K262" s="205"/>
      <c r="L262" s="210"/>
      <c r="M262" s="211"/>
      <c r="N262" s="212"/>
      <c r="O262" s="212"/>
      <c r="P262" s="212"/>
      <c r="Q262" s="212"/>
      <c r="R262" s="212"/>
      <c r="S262" s="212"/>
      <c r="T262" s="213"/>
      <c r="AT262" s="214" t="s">
        <v>145</v>
      </c>
      <c r="AU262" s="214" t="s">
        <v>82</v>
      </c>
      <c r="AV262" s="11" t="s">
        <v>24</v>
      </c>
      <c r="AW262" s="11" t="s">
        <v>37</v>
      </c>
      <c r="AX262" s="11" t="s">
        <v>73</v>
      </c>
      <c r="AY262" s="214" t="s">
        <v>128</v>
      </c>
    </row>
    <row r="263" spans="2:65" s="12" customFormat="1">
      <c r="B263" s="215"/>
      <c r="C263" s="216"/>
      <c r="D263" s="206" t="s">
        <v>145</v>
      </c>
      <c r="E263" s="217" t="s">
        <v>22</v>
      </c>
      <c r="F263" s="218" t="s">
        <v>350</v>
      </c>
      <c r="G263" s="216"/>
      <c r="H263" s="219">
        <v>-2.64</v>
      </c>
      <c r="I263" s="220"/>
      <c r="J263" s="216"/>
      <c r="K263" s="216"/>
      <c r="L263" s="221"/>
      <c r="M263" s="222"/>
      <c r="N263" s="223"/>
      <c r="O263" s="223"/>
      <c r="P263" s="223"/>
      <c r="Q263" s="223"/>
      <c r="R263" s="223"/>
      <c r="S263" s="223"/>
      <c r="T263" s="224"/>
      <c r="AT263" s="225" t="s">
        <v>145</v>
      </c>
      <c r="AU263" s="225" t="s">
        <v>82</v>
      </c>
      <c r="AV263" s="12" t="s">
        <v>82</v>
      </c>
      <c r="AW263" s="12" t="s">
        <v>37</v>
      </c>
      <c r="AX263" s="12" t="s">
        <v>73</v>
      </c>
      <c r="AY263" s="225" t="s">
        <v>128</v>
      </c>
    </row>
    <row r="264" spans="2:65" s="12" customFormat="1">
      <c r="B264" s="215"/>
      <c r="C264" s="216"/>
      <c r="D264" s="206" t="s">
        <v>145</v>
      </c>
      <c r="E264" s="217" t="s">
        <v>22</v>
      </c>
      <c r="F264" s="218" t="s">
        <v>351</v>
      </c>
      <c r="G264" s="216"/>
      <c r="H264" s="219">
        <v>-2.1419999999999999</v>
      </c>
      <c r="I264" s="220"/>
      <c r="J264" s="216"/>
      <c r="K264" s="216"/>
      <c r="L264" s="221"/>
      <c r="M264" s="222"/>
      <c r="N264" s="223"/>
      <c r="O264" s="223"/>
      <c r="P264" s="223"/>
      <c r="Q264" s="223"/>
      <c r="R264" s="223"/>
      <c r="S264" s="223"/>
      <c r="T264" s="224"/>
      <c r="AT264" s="225" t="s">
        <v>145</v>
      </c>
      <c r="AU264" s="225" t="s">
        <v>82</v>
      </c>
      <c r="AV264" s="12" t="s">
        <v>82</v>
      </c>
      <c r="AW264" s="12" t="s">
        <v>37</v>
      </c>
      <c r="AX264" s="12" t="s">
        <v>73</v>
      </c>
      <c r="AY264" s="225" t="s">
        <v>128</v>
      </c>
    </row>
    <row r="265" spans="2:65" s="11" customFormat="1">
      <c r="B265" s="204"/>
      <c r="C265" s="205"/>
      <c r="D265" s="206" t="s">
        <v>145</v>
      </c>
      <c r="E265" s="207" t="s">
        <v>22</v>
      </c>
      <c r="F265" s="208" t="s">
        <v>352</v>
      </c>
      <c r="G265" s="205"/>
      <c r="H265" s="207" t="s">
        <v>22</v>
      </c>
      <c r="I265" s="209"/>
      <c r="J265" s="205"/>
      <c r="K265" s="205"/>
      <c r="L265" s="210"/>
      <c r="M265" s="211"/>
      <c r="N265" s="212"/>
      <c r="O265" s="212"/>
      <c r="P265" s="212"/>
      <c r="Q265" s="212"/>
      <c r="R265" s="212"/>
      <c r="S265" s="212"/>
      <c r="T265" s="213"/>
      <c r="AT265" s="214" t="s">
        <v>145</v>
      </c>
      <c r="AU265" s="214" t="s">
        <v>82</v>
      </c>
      <c r="AV265" s="11" t="s">
        <v>24</v>
      </c>
      <c r="AW265" s="11" t="s">
        <v>37</v>
      </c>
      <c r="AX265" s="11" t="s">
        <v>73</v>
      </c>
      <c r="AY265" s="214" t="s">
        <v>128</v>
      </c>
    </row>
    <row r="266" spans="2:65" s="12" customFormat="1">
      <c r="B266" s="215"/>
      <c r="C266" s="216"/>
      <c r="D266" s="206" t="s">
        <v>145</v>
      </c>
      <c r="E266" s="217" t="s">
        <v>22</v>
      </c>
      <c r="F266" s="218" t="s">
        <v>353</v>
      </c>
      <c r="G266" s="216"/>
      <c r="H266" s="219">
        <v>-56.16</v>
      </c>
      <c r="I266" s="220"/>
      <c r="J266" s="216"/>
      <c r="K266" s="216"/>
      <c r="L266" s="221"/>
      <c r="M266" s="222"/>
      <c r="N266" s="223"/>
      <c r="O266" s="223"/>
      <c r="P266" s="223"/>
      <c r="Q266" s="223"/>
      <c r="R266" s="223"/>
      <c r="S266" s="223"/>
      <c r="T266" s="224"/>
      <c r="AT266" s="225" t="s">
        <v>145</v>
      </c>
      <c r="AU266" s="225" t="s">
        <v>82</v>
      </c>
      <c r="AV266" s="12" t="s">
        <v>82</v>
      </c>
      <c r="AW266" s="12" t="s">
        <v>37</v>
      </c>
      <c r="AX266" s="12" t="s">
        <v>73</v>
      </c>
      <c r="AY266" s="225" t="s">
        <v>128</v>
      </c>
    </row>
    <row r="267" spans="2:65" s="11" customFormat="1">
      <c r="B267" s="204"/>
      <c r="C267" s="205"/>
      <c r="D267" s="206" t="s">
        <v>145</v>
      </c>
      <c r="E267" s="207" t="s">
        <v>22</v>
      </c>
      <c r="F267" s="208" t="s">
        <v>354</v>
      </c>
      <c r="G267" s="205"/>
      <c r="H267" s="207" t="s">
        <v>22</v>
      </c>
      <c r="I267" s="209"/>
      <c r="J267" s="205"/>
      <c r="K267" s="205"/>
      <c r="L267" s="210"/>
      <c r="M267" s="211"/>
      <c r="N267" s="212"/>
      <c r="O267" s="212"/>
      <c r="P267" s="212"/>
      <c r="Q267" s="212"/>
      <c r="R267" s="212"/>
      <c r="S267" s="212"/>
      <c r="T267" s="213"/>
      <c r="AT267" s="214" t="s">
        <v>145</v>
      </c>
      <c r="AU267" s="214" t="s">
        <v>82</v>
      </c>
      <c r="AV267" s="11" t="s">
        <v>24</v>
      </c>
      <c r="AW267" s="11" t="s">
        <v>37</v>
      </c>
      <c r="AX267" s="11" t="s">
        <v>73</v>
      </c>
      <c r="AY267" s="214" t="s">
        <v>128</v>
      </c>
    </row>
    <row r="268" spans="2:65" s="12" customFormat="1">
      <c r="B268" s="215"/>
      <c r="C268" s="216"/>
      <c r="D268" s="206" t="s">
        <v>145</v>
      </c>
      <c r="E268" s="217" t="s">
        <v>22</v>
      </c>
      <c r="F268" s="218" t="s">
        <v>355</v>
      </c>
      <c r="G268" s="216"/>
      <c r="H268" s="219">
        <v>-115.518</v>
      </c>
      <c r="I268" s="220"/>
      <c r="J268" s="216"/>
      <c r="K268" s="216"/>
      <c r="L268" s="221"/>
      <c r="M268" s="222"/>
      <c r="N268" s="223"/>
      <c r="O268" s="223"/>
      <c r="P268" s="223"/>
      <c r="Q268" s="223"/>
      <c r="R268" s="223"/>
      <c r="S268" s="223"/>
      <c r="T268" s="224"/>
      <c r="AT268" s="225" t="s">
        <v>145</v>
      </c>
      <c r="AU268" s="225" t="s">
        <v>82</v>
      </c>
      <c r="AV268" s="12" t="s">
        <v>82</v>
      </c>
      <c r="AW268" s="12" t="s">
        <v>37</v>
      </c>
      <c r="AX268" s="12" t="s">
        <v>73</v>
      </c>
      <c r="AY268" s="225" t="s">
        <v>128</v>
      </c>
    </row>
    <row r="269" spans="2:65" s="11" customFormat="1">
      <c r="B269" s="204"/>
      <c r="C269" s="205"/>
      <c r="D269" s="206" t="s">
        <v>145</v>
      </c>
      <c r="E269" s="207" t="s">
        <v>22</v>
      </c>
      <c r="F269" s="208" t="s">
        <v>356</v>
      </c>
      <c r="G269" s="205"/>
      <c r="H269" s="207" t="s">
        <v>22</v>
      </c>
      <c r="I269" s="209"/>
      <c r="J269" s="205"/>
      <c r="K269" s="205"/>
      <c r="L269" s="210"/>
      <c r="M269" s="211"/>
      <c r="N269" s="212"/>
      <c r="O269" s="212"/>
      <c r="P269" s="212"/>
      <c r="Q269" s="212"/>
      <c r="R269" s="212"/>
      <c r="S269" s="212"/>
      <c r="T269" s="213"/>
      <c r="AT269" s="214" t="s">
        <v>145</v>
      </c>
      <c r="AU269" s="214" t="s">
        <v>82</v>
      </c>
      <c r="AV269" s="11" t="s">
        <v>24</v>
      </c>
      <c r="AW269" s="11" t="s">
        <v>37</v>
      </c>
      <c r="AX269" s="11" t="s">
        <v>73</v>
      </c>
      <c r="AY269" s="214" t="s">
        <v>128</v>
      </c>
    </row>
    <row r="270" spans="2:65" s="12" customFormat="1">
      <c r="B270" s="215"/>
      <c r="C270" s="216"/>
      <c r="D270" s="206" t="s">
        <v>145</v>
      </c>
      <c r="E270" s="217" t="s">
        <v>22</v>
      </c>
      <c r="F270" s="218" t="s">
        <v>357</v>
      </c>
      <c r="G270" s="216"/>
      <c r="H270" s="219">
        <v>-5.2649999999999997</v>
      </c>
      <c r="I270" s="220"/>
      <c r="J270" s="216"/>
      <c r="K270" s="216"/>
      <c r="L270" s="221"/>
      <c r="M270" s="222"/>
      <c r="N270" s="223"/>
      <c r="O270" s="223"/>
      <c r="P270" s="223"/>
      <c r="Q270" s="223"/>
      <c r="R270" s="223"/>
      <c r="S270" s="223"/>
      <c r="T270" s="224"/>
      <c r="AT270" s="225" t="s">
        <v>145</v>
      </c>
      <c r="AU270" s="225" t="s">
        <v>82</v>
      </c>
      <c r="AV270" s="12" t="s">
        <v>82</v>
      </c>
      <c r="AW270" s="12" t="s">
        <v>37</v>
      </c>
      <c r="AX270" s="12" t="s">
        <v>73</v>
      </c>
      <c r="AY270" s="225" t="s">
        <v>128</v>
      </c>
    </row>
    <row r="271" spans="2:65" s="13" customFormat="1">
      <c r="B271" s="226"/>
      <c r="C271" s="227"/>
      <c r="D271" s="206" t="s">
        <v>145</v>
      </c>
      <c r="E271" s="228" t="s">
        <v>22</v>
      </c>
      <c r="F271" s="229" t="s">
        <v>148</v>
      </c>
      <c r="G271" s="227"/>
      <c r="H271" s="230">
        <v>231.453</v>
      </c>
      <c r="I271" s="231"/>
      <c r="J271" s="227"/>
      <c r="K271" s="227"/>
      <c r="L271" s="232"/>
      <c r="M271" s="233"/>
      <c r="N271" s="234"/>
      <c r="O271" s="234"/>
      <c r="P271" s="234"/>
      <c r="Q271" s="234"/>
      <c r="R271" s="234"/>
      <c r="S271" s="234"/>
      <c r="T271" s="235"/>
      <c r="AT271" s="236" t="s">
        <v>145</v>
      </c>
      <c r="AU271" s="236" t="s">
        <v>82</v>
      </c>
      <c r="AV271" s="13" t="s">
        <v>135</v>
      </c>
      <c r="AW271" s="13" t="s">
        <v>37</v>
      </c>
      <c r="AX271" s="13" t="s">
        <v>24</v>
      </c>
      <c r="AY271" s="236" t="s">
        <v>128</v>
      </c>
    </row>
    <row r="272" spans="2:65" s="1" customFormat="1" ht="16.5" customHeight="1">
      <c r="B272" s="41"/>
      <c r="C272" s="248" t="s">
        <v>358</v>
      </c>
      <c r="D272" s="248" t="s">
        <v>359</v>
      </c>
      <c r="E272" s="249" t="s">
        <v>360</v>
      </c>
      <c r="F272" s="250" t="s">
        <v>361</v>
      </c>
      <c r="G272" s="251" t="s">
        <v>329</v>
      </c>
      <c r="H272" s="252">
        <v>462.90600000000001</v>
      </c>
      <c r="I272" s="253"/>
      <c r="J272" s="254">
        <f>ROUND(I272*H272,2)</f>
        <v>0</v>
      </c>
      <c r="K272" s="250" t="s">
        <v>134</v>
      </c>
      <c r="L272" s="255"/>
      <c r="M272" s="256" t="s">
        <v>22</v>
      </c>
      <c r="N272" s="257" t="s">
        <v>44</v>
      </c>
      <c r="O272" s="42"/>
      <c r="P272" s="201">
        <f>O272*H272</f>
        <v>0</v>
      </c>
      <c r="Q272" s="201">
        <v>1</v>
      </c>
      <c r="R272" s="201">
        <f>Q272*H272</f>
        <v>462.90600000000001</v>
      </c>
      <c r="S272" s="201">
        <v>0</v>
      </c>
      <c r="T272" s="202">
        <f>S272*H272</f>
        <v>0</v>
      </c>
      <c r="AR272" s="24" t="s">
        <v>172</v>
      </c>
      <c r="AT272" s="24" t="s">
        <v>359</v>
      </c>
      <c r="AU272" s="24" t="s">
        <v>82</v>
      </c>
      <c r="AY272" s="24" t="s">
        <v>128</v>
      </c>
      <c r="BE272" s="203">
        <f>IF(N272="základní",J272,0)</f>
        <v>0</v>
      </c>
      <c r="BF272" s="203">
        <f>IF(N272="snížená",J272,0)</f>
        <v>0</v>
      </c>
      <c r="BG272" s="203">
        <f>IF(N272="zákl. přenesená",J272,0)</f>
        <v>0</v>
      </c>
      <c r="BH272" s="203">
        <f>IF(N272="sníž. přenesená",J272,0)</f>
        <v>0</v>
      </c>
      <c r="BI272" s="203">
        <f>IF(N272="nulová",J272,0)</f>
        <v>0</v>
      </c>
      <c r="BJ272" s="24" t="s">
        <v>24</v>
      </c>
      <c r="BK272" s="203">
        <f>ROUND(I272*H272,2)</f>
        <v>0</v>
      </c>
      <c r="BL272" s="24" t="s">
        <v>135</v>
      </c>
      <c r="BM272" s="24" t="s">
        <v>362</v>
      </c>
    </row>
    <row r="273" spans="2:65" s="12" customFormat="1">
      <c r="B273" s="215"/>
      <c r="C273" s="216"/>
      <c r="D273" s="206" t="s">
        <v>145</v>
      </c>
      <c r="E273" s="217" t="s">
        <v>22</v>
      </c>
      <c r="F273" s="218" t="s">
        <v>363</v>
      </c>
      <c r="G273" s="216"/>
      <c r="H273" s="219">
        <v>462.90600000000001</v>
      </c>
      <c r="I273" s="220"/>
      <c r="J273" s="216"/>
      <c r="K273" s="216"/>
      <c r="L273" s="221"/>
      <c r="M273" s="222"/>
      <c r="N273" s="223"/>
      <c r="O273" s="223"/>
      <c r="P273" s="223"/>
      <c r="Q273" s="223"/>
      <c r="R273" s="223"/>
      <c r="S273" s="223"/>
      <c r="T273" s="224"/>
      <c r="AT273" s="225" t="s">
        <v>145</v>
      </c>
      <c r="AU273" s="225" t="s">
        <v>82</v>
      </c>
      <c r="AV273" s="12" t="s">
        <v>82</v>
      </c>
      <c r="AW273" s="12" t="s">
        <v>37</v>
      </c>
      <c r="AX273" s="12" t="s">
        <v>73</v>
      </c>
      <c r="AY273" s="225" t="s">
        <v>128</v>
      </c>
    </row>
    <row r="274" spans="2:65" s="13" customFormat="1">
      <c r="B274" s="226"/>
      <c r="C274" s="227"/>
      <c r="D274" s="206" t="s">
        <v>145</v>
      </c>
      <c r="E274" s="228" t="s">
        <v>22</v>
      </c>
      <c r="F274" s="229" t="s">
        <v>148</v>
      </c>
      <c r="G274" s="227"/>
      <c r="H274" s="230">
        <v>462.90600000000001</v>
      </c>
      <c r="I274" s="231"/>
      <c r="J274" s="227"/>
      <c r="K274" s="227"/>
      <c r="L274" s="232"/>
      <c r="M274" s="233"/>
      <c r="N274" s="234"/>
      <c r="O274" s="234"/>
      <c r="P274" s="234"/>
      <c r="Q274" s="234"/>
      <c r="R274" s="234"/>
      <c r="S274" s="234"/>
      <c r="T274" s="235"/>
      <c r="AT274" s="236" t="s">
        <v>145</v>
      </c>
      <c r="AU274" s="236" t="s">
        <v>82</v>
      </c>
      <c r="AV274" s="13" t="s">
        <v>135</v>
      </c>
      <c r="AW274" s="13" t="s">
        <v>37</v>
      </c>
      <c r="AX274" s="13" t="s">
        <v>24</v>
      </c>
      <c r="AY274" s="236" t="s">
        <v>128</v>
      </c>
    </row>
    <row r="275" spans="2:65" s="1" customFormat="1" ht="16.5" customHeight="1">
      <c r="B275" s="41"/>
      <c r="C275" s="192" t="s">
        <v>364</v>
      </c>
      <c r="D275" s="192" t="s">
        <v>130</v>
      </c>
      <c r="E275" s="193" t="s">
        <v>365</v>
      </c>
      <c r="F275" s="194" t="s">
        <v>366</v>
      </c>
      <c r="G275" s="195" t="s">
        <v>133</v>
      </c>
      <c r="H275" s="196">
        <v>1</v>
      </c>
      <c r="I275" s="197"/>
      <c r="J275" s="198">
        <f>ROUND(I275*H275,2)</f>
        <v>0</v>
      </c>
      <c r="K275" s="194" t="s">
        <v>134</v>
      </c>
      <c r="L275" s="61"/>
      <c r="M275" s="199" t="s">
        <v>22</v>
      </c>
      <c r="N275" s="200" t="s">
        <v>44</v>
      </c>
      <c r="O275" s="42"/>
      <c r="P275" s="201">
        <f>O275*H275</f>
        <v>0</v>
      </c>
      <c r="Q275" s="201">
        <v>0</v>
      </c>
      <c r="R275" s="201">
        <f>Q275*H275</f>
        <v>0</v>
      </c>
      <c r="S275" s="201">
        <v>0</v>
      </c>
      <c r="T275" s="202">
        <f>S275*H275</f>
        <v>0</v>
      </c>
      <c r="AR275" s="24" t="s">
        <v>135</v>
      </c>
      <c r="AT275" s="24" t="s">
        <v>130</v>
      </c>
      <c r="AU275" s="24" t="s">
        <v>82</v>
      </c>
      <c r="AY275" s="24" t="s">
        <v>128</v>
      </c>
      <c r="BE275" s="203">
        <f>IF(N275="základní",J275,0)</f>
        <v>0</v>
      </c>
      <c r="BF275" s="203">
        <f>IF(N275="snížená",J275,0)</f>
        <v>0</v>
      </c>
      <c r="BG275" s="203">
        <f>IF(N275="zákl. přenesená",J275,0)</f>
        <v>0</v>
      </c>
      <c r="BH275" s="203">
        <f>IF(N275="sníž. přenesená",J275,0)</f>
        <v>0</v>
      </c>
      <c r="BI275" s="203">
        <f>IF(N275="nulová",J275,0)</f>
        <v>0</v>
      </c>
      <c r="BJ275" s="24" t="s">
        <v>24</v>
      </c>
      <c r="BK275" s="203">
        <f>ROUND(I275*H275,2)</f>
        <v>0</v>
      </c>
      <c r="BL275" s="24" t="s">
        <v>135</v>
      </c>
      <c r="BM275" s="24" t="s">
        <v>367</v>
      </c>
    </row>
    <row r="276" spans="2:65" s="1" customFormat="1" ht="16.5" customHeight="1">
      <c r="B276" s="41"/>
      <c r="C276" s="192" t="s">
        <v>368</v>
      </c>
      <c r="D276" s="192" t="s">
        <v>130</v>
      </c>
      <c r="E276" s="193" t="s">
        <v>369</v>
      </c>
      <c r="F276" s="194" t="s">
        <v>370</v>
      </c>
      <c r="G276" s="195" t="s">
        <v>143</v>
      </c>
      <c r="H276" s="196">
        <v>41.530999999999999</v>
      </c>
      <c r="I276" s="197"/>
      <c r="J276" s="198">
        <f>ROUND(I276*H276,2)</f>
        <v>0</v>
      </c>
      <c r="K276" s="194" t="s">
        <v>134</v>
      </c>
      <c r="L276" s="61"/>
      <c r="M276" s="199" t="s">
        <v>22</v>
      </c>
      <c r="N276" s="200" t="s">
        <v>44</v>
      </c>
      <c r="O276" s="42"/>
      <c r="P276" s="201">
        <f>O276*H276</f>
        <v>0</v>
      </c>
      <c r="Q276" s="201">
        <v>0</v>
      </c>
      <c r="R276" s="201">
        <f>Q276*H276</f>
        <v>0</v>
      </c>
      <c r="S276" s="201">
        <v>0</v>
      </c>
      <c r="T276" s="202">
        <f>S276*H276</f>
        <v>0</v>
      </c>
      <c r="AR276" s="24" t="s">
        <v>135</v>
      </c>
      <c r="AT276" s="24" t="s">
        <v>130</v>
      </c>
      <c r="AU276" s="24" t="s">
        <v>82</v>
      </c>
      <c r="AY276" s="24" t="s">
        <v>128</v>
      </c>
      <c r="BE276" s="203">
        <f>IF(N276="základní",J276,0)</f>
        <v>0</v>
      </c>
      <c r="BF276" s="203">
        <f>IF(N276="snížená",J276,0)</f>
        <v>0</v>
      </c>
      <c r="BG276" s="203">
        <f>IF(N276="zákl. přenesená",J276,0)</f>
        <v>0</v>
      </c>
      <c r="BH276" s="203">
        <f>IF(N276="sníž. přenesená",J276,0)</f>
        <v>0</v>
      </c>
      <c r="BI276" s="203">
        <f>IF(N276="nulová",J276,0)</f>
        <v>0</v>
      </c>
      <c r="BJ276" s="24" t="s">
        <v>24</v>
      </c>
      <c r="BK276" s="203">
        <f>ROUND(I276*H276,2)</f>
        <v>0</v>
      </c>
      <c r="BL276" s="24" t="s">
        <v>135</v>
      </c>
      <c r="BM276" s="24" t="s">
        <v>371</v>
      </c>
    </row>
    <row r="277" spans="2:65" s="11" customFormat="1">
      <c r="B277" s="204"/>
      <c r="C277" s="205"/>
      <c r="D277" s="206" t="s">
        <v>145</v>
      </c>
      <c r="E277" s="207" t="s">
        <v>22</v>
      </c>
      <c r="F277" s="208" t="s">
        <v>222</v>
      </c>
      <c r="G277" s="205"/>
      <c r="H277" s="207" t="s">
        <v>22</v>
      </c>
      <c r="I277" s="209"/>
      <c r="J277" s="205"/>
      <c r="K277" s="205"/>
      <c r="L277" s="210"/>
      <c r="M277" s="211"/>
      <c r="N277" s="212"/>
      <c r="O277" s="212"/>
      <c r="P277" s="212"/>
      <c r="Q277" s="212"/>
      <c r="R277" s="212"/>
      <c r="S277" s="212"/>
      <c r="T277" s="213"/>
      <c r="AT277" s="214" t="s">
        <v>145</v>
      </c>
      <c r="AU277" s="214" t="s">
        <v>82</v>
      </c>
      <c r="AV277" s="11" t="s">
        <v>24</v>
      </c>
      <c r="AW277" s="11" t="s">
        <v>37</v>
      </c>
      <c r="AX277" s="11" t="s">
        <v>73</v>
      </c>
      <c r="AY277" s="214" t="s">
        <v>128</v>
      </c>
    </row>
    <row r="278" spans="2:65" s="12" customFormat="1">
      <c r="B278" s="215"/>
      <c r="C278" s="216"/>
      <c r="D278" s="206" t="s">
        <v>145</v>
      </c>
      <c r="E278" s="217" t="s">
        <v>22</v>
      </c>
      <c r="F278" s="218" t="s">
        <v>372</v>
      </c>
      <c r="G278" s="216"/>
      <c r="H278" s="219">
        <v>39.808999999999997</v>
      </c>
      <c r="I278" s="220"/>
      <c r="J278" s="216"/>
      <c r="K278" s="216"/>
      <c r="L278" s="221"/>
      <c r="M278" s="222"/>
      <c r="N278" s="223"/>
      <c r="O278" s="223"/>
      <c r="P278" s="223"/>
      <c r="Q278" s="223"/>
      <c r="R278" s="223"/>
      <c r="S278" s="223"/>
      <c r="T278" s="224"/>
      <c r="AT278" s="225" t="s">
        <v>145</v>
      </c>
      <c r="AU278" s="225" t="s">
        <v>82</v>
      </c>
      <c r="AV278" s="12" t="s">
        <v>82</v>
      </c>
      <c r="AW278" s="12" t="s">
        <v>37</v>
      </c>
      <c r="AX278" s="12" t="s">
        <v>73</v>
      </c>
      <c r="AY278" s="225" t="s">
        <v>128</v>
      </c>
    </row>
    <row r="279" spans="2:65" s="11" customFormat="1">
      <c r="B279" s="204"/>
      <c r="C279" s="205"/>
      <c r="D279" s="206" t="s">
        <v>145</v>
      </c>
      <c r="E279" s="207" t="s">
        <v>22</v>
      </c>
      <c r="F279" s="208" t="s">
        <v>216</v>
      </c>
      <c r="G279" s="205"/>
      <c r="H279" s="207" t="s">
        <v>22</v>
      </c>
      <c r="I279" s="209"/>
      <c r="J279" s="205"/>
      <c r="K279" s="205"/>
      <c r="L279" s="210"/>
      <c r="M279" s="211"/>
      <c r="N279" s="212"/>
      <c r="O279" s="212"/>
      <c r="P279" s="212"/>
      <c r="Q279" s="212"/>
      <c r="R279" s="212"/>
      <c r="S279" s="212"/>
      <c r="T279" s="213"/>
      <c r="AT279" s="214" t="s">
        <v>145</v>
      </c>
      <c r="AU279" s="214" t="s">
        <v>82</v>
      </c>
      <c r="AV279" s="11" t="s">
        <v>24</v>
      </c>
      <c r="AW279" s="11" t="s">
        <v>37</v>
      </c>
      <c r="AX279" s="11" t="s">
        <v>73</v>
      </c>
      <c r="AY279" s="214" t="s">
        <v>128</v>
      </c>
    </row>
    <row r="280" spans="2:65" s="12" customFormat="1">
      <c r="B280" s="215"/>
      <c r="C280" s="216"/>
      <c r="D280" s="206" t="s">
        <v>145</v>
      </c>
      <c r="E280" s="217" t="s">
        <v>22</v>
      </c>
      <c r="F280" s="218" t="s">
        <v>373</v>
      </c>
      <c r="G280" s="216"/>
      <c r="H280" s="219">
        <v>1.722</v>
      </c>
      <c r="I280" s="220"/>
      <c r="J280" s="216"/>
      <c r="K280" s="216"/>
      <c r="L280" s="221"/>
      <c r="M280" s="222"/>
      <c r="N280" s="223"/>
      <c r="O280" s="223"/>
      <c r="P280" s="223"/>
      <c r="Q280" s="223"/>
      <c r="R280" s="223"/>
      <c r="S280" s="223"/>
      <c r="T280" s="224"/>
      <c r="AT280" s="225" t="s">
        <v>145</v>
      </c>
      <c r="AU280" s="225" t="s">
        <v>82</v>
      </c>
      <c r="AV280" s="12" t="s">
        <v>82</v>
      </c>
      <c r="AW280" s="12" t="s">
        <v>37</v>
      </c>
      <c r="AX280" s="12" t="s">
        <v>73</v>
      </c>
      <c r="AY280" s="225" t="s">
        <v>128</v>
      </c>
    </row>
    <row r="281" spans="2:65" s="13" customFormat="1">
      <c r="B281" s="226"/>
      <c r="C281" s="227"/>
      <c r="D281" s="206" t="s">
        <v>145</v>
      </c>
      <c r="E281" s="228" t="s">
        <v>22</v>
      </c>
      <c r="F281" s="229" t="s">
        <v>148</v>
      </c>
      <c r="G281" s="227"/>
      <c r="H281" s="230">
        <v>41.530999999999999</v>
      </c>
      <c r="I281" s="231"/>
      <c r="J281" s="227"/>
      <c r="K281" s="227"/>
      <c r="L281" s="232"/>
      <c r="M281" s="233"/>
      <c r="N281" s="234"/>
      <c r="O281" s="234"/>
      <c r="P281" s="234"/>
      <c r="Q281" s="234"/>
      <c r="R281" s="234"/>
      <c r="S281" s="234"/>
      <c r="T281" s="235"/>
      <c r="AT281" s="236" t="s">
        <v>145</v>
      </c>
      <c r="AU281" s="236" t="s">
        <v>82</v>
      </c>
      <c r="AV281" s="13" t="s">
        <v>135</v>
      </c>
      <c r="AW281" s="13" t="s">
        <v>37</v>
      </c>
      <c r="AX281" s="13" t="s">
        <v>24</v>
      </c>
      <c r="AY281" s="236" t="s">
        <v>128</v>
      </c>
    </row>
    <row r="282" spans="2:65" s="1" customFormat="1" ht="16.5" customHeight="1">
      <c r="B282" s="41"/>
      <c r="C282" s="248" t="s">
        <v>374</v>
      </c>
      <c r="D282" s="248" t="s">
        <v>359</v>
      </c>
      <c r="E282" s="249" t="s">
        <v>375</v>
      </c>
      <c r="F282" s="250" t="s">
        <v>376</v>
      </c>
      <c r="G282" s="251" t="s">
        <v>329</v>
      </c>
      <c r="H282" s="252">
        <v>83.061999999999998</v>
      </c>
      <c r="I282" s="253"/>
      <c r="J282" s="254">
        <f>ROUND(I282*H282,2)</f>
        <v>0</v>
      </c>
      <c r="K282" s="250" t="s">
        <v>134</v>
      </c>
      <c r="L282" s="255"/>
      <c r="M282" s="256" t="s">
        <v>22</v>
      </c>
      <c r="N282" s="257" t="s">
        <v>44</v>
      </c>
      <c r="O282" s="42"/>
      <c r="P282" s="201">
        <f>O282*H282</f>
        <v>0</v>
      </c>
      <c r="Q282" s="201">
        <v>1</v>
      </c>
      <c r="R282" s="201">
        <f>Q282*H282</f>
        <v>83.061999999999998</v>
      </c>
      <c r="S282" s="201">
        <v>0</v>
      </c>
      <c r="T282" s="202">
        <f>S282*H282</f>
        <v>0</v>
      </c>
      <c r="AR282" s="24" t="s">
        <v>172</v>
      </c>
      <c r="AT282" s="24" t="s">
        <v>359</v>
      </c>
      <c r="AU282" s="24" t="s">
        <v>82</v>
      </c>
      <c r="AY282" s="24" t="s">
        <v>128</v>
      </c>
      <c r="BE282" s="203">
        <f>IF(N282="základní",J282,0)</f>
        <v>0</v>
      </c>
      <c r="BF282" s="203">
        <f>IF(N282="snížená",J282,0)</f>
        <v>0</v>
      </c>
      <c r="BG282" s="203">
        <f>IF(N282="zákl. přenesená",J282,0)</f>
        <v>0</v>
      </c>
      <c r="BH282" s="203">
        <f>IF(N282="sníž. přenesená",J282,0)</f>
        <v>0</v>
      </c>
      <c r="BI282" s="203">
        <f>IF(N282="nulová",J282,0)</f>
        <v>0</v>
      </c>
      <c r="BJ282" s="24" t="s">
        <v>24</v>
      </c>
      <c r="BK282" s="203">
        <f>ROUND(I282*H282,2)</f>
        <v>0</v>
      </c>
      <c r="BL282" s="24" t="s">
        <v>135</v>
      </c>
      <c r="BM282" s="24" t="s">
        <v>377</v>
      </c>
    </row>
    <row r="283" spans="2:65" s="12" customFormat="1">
      <c r="B283" s="215"/>
      <c r="C283" s="216"/>
      <c r="D283" s="206" t="s">
        <v>145</v>
      </c>
      <c r="E283" s="217" t="s">
        <v>22</v>
      </c>
      <c r="F283" s="218" t="s">
        <v>378</v>
      </c>
      <c r="G283" s="216"/>
      <c r="H283" s="219">
        <v>83.061999999999998</v>
      </c>
      <c r="I283" s="220"/>
      <c r="J283" s="216"/>
      <c r="K283" s="216"/>
      <c r="L283" s="221"/>
      <c r="M283" s="222"/>
      <c r="N283" s="223"/>
      <c r="O283" s="223"/>
      <c r="P283" s="223"/>
      <c r="Q283" s="223"/>
      <c r="R283" s="223"/>
      <c r="S283" s="223"/>
      <c r="T283" s="224"/>
      <c r="AT283" s="225" t="s">
        <v>145</v>
      </c>
      <c r="AU283" s="225" t="s">
        <v>82</v>
      </c>
      <c r="AV283" s="12" t="s">
        <v>82</v>
      </c>
      <c r="AW283" s="12" t="s">
        <v>37</v>
      </c>
      <c r="AX283" s="12" t="s">
        <v>24</v>
      </c>
      <c r="AY283" s="225" t="s">
        <v>128</v>
      </c>
    </row>
    <row r="284" spans="2:65" s="1" customFormat="1" ht="16.5" customHeight="1">
      <c r="B284" s="41"/>
      <c r="C284" s="192" t="s">
        <v>379</v>
      </c>
      <c r="D284" s="192" t="s">
        <v>130</v>
      </c>
      <c r="E284" s="193" t="s">
        <v>380</v>
      </c>
      <c r="F284" s="194" t="s">
        <v>381</v>
      </c>
      <c r="G284" s="195" t="s">
        <v>143</v>
      </c>
      <c r="H284" s="196">
        <v>32</v>
      </c>
      <c r="I284" s="197"/>
      <c r="J284" s="198">
        <f>ROUND(I284*H284,2)</f>
        <v>0</v>
      </c>
      <c r="K284" s="194" t="s">
        <v>134</v>
      </c>
      <c r="L284" s="61"/>
      <c r="M284" s="199" t="s">
        <v>22</v>
      </c>
      <c r="N284" s="200" t="s">
        <v>44</v>
      </c>
      <c r="O284" s="42"/>
      <c r="P284" s="201">
        <f>O284*H284</f>
        <v>0</v>
      </c>
      <c r="Q284" s="201">
        <v>0</v>
      </c>
      <c r="R284" s="201">
        <f>Q284*H284</f>
        <v>0</v>
      </c>
      <c r="S284" s="201">
        <v>0</v>
      </c>
      <c r="T284" s="202">
        <f>S284*H284</f>
        <v>0</v>
      </c>
      <c r="AR284" s="24" t="s">
        <v>135</v>
      </c>
      <c r="AT284" s="24" t="s">
        <v>130</v>
      </c>
      <c r="AU284" s="24" t="s">
        <v>82</v>
      </c>
      <c r="AY284" s="24" t="s">
        <v>128</v>
      </c>
      <c r="BE284" s="203">
        <f>IF(N284="základní",J284,0)</f>
        <v>0</v>
      </c>
      <c r="BF284" s="203">
        <f>IF(N284="snížená",J284,0)</f>
        <v>0</v>
      </c>
      <c r="BG284" s="203">
        <f>IF(N284="zákl. přenesená",J284,0)</f>
        <v>0</v>
      </c>
      <c r="BH284" s="203">
        <f>IF(N284="sníž. přenesená",J284,0)</f>
        <v>0</v>
      </c>
      <c r="BI284" s="203">
        <f>IF(N284="nulová",J284,0)</f>
        <v>0</v>
      </c>
      <c r="BJ284" s="24" t="s">
        <v>24</v>
      </c>
      <c r="BK284" s="203">
        <f>ROUND(I284*H284,2)</f>
        <v>0</v>
      </c>
      <c r="BL284" s="24" t="s">
        <v>135</v>
      </c>
      <c r="BM284" s="24" t="s">
        <v>382</v>
      </c>
    </row>
    <row r="285" spans="2:65" s="1" customFormat="1" ht="25.5" customHeight="1">
      <c r="B285" s="41"/>
      <c r="C285" s="192" t="s">
        <v>383</v>
      </c>
      <c r="D285" s="192" t="s">
        <v>130</v>
      </c>
      <c r="E285" s="193" t="s">
        <v>384</v>
      </c>
      <c r="F285" s="194" t="s">
        <v>385</v>
      </c>
      <c r="G285" s="195" t="s">
        <v>263</v>
      </c>
      <c r="H285" s="196">
        <v>320</v>
      </c>
      <c r="I285" s="197"/>
      <c r="J285" s="198">
        <f>ROUND(I285*H285,2)</f>
        <v>0</v>
      </c>
      <c r="K285" s="194" t="s">
        <v>134</v>
      </c>
      <c r="L285" s="61"/>
      <c r="M285" s="199" t="s">
        <v>22</v>
      </c>
      <c r="N285" s="200" t="s">
        <v>44</v>
      </c>
      <c r="O285" s="42"/>
      <c r="P285" s="201">
        <f>O285*H285</f>
        <v>0</v>
      </c>
      <c r="Q285" s="201">
        <v>0</v>
      </c>
      <c r="R285" s="201">
        <f>Q285*H285</f>
        <v>0</v>
      </c>
      <c r="S285" s="201">
        <v>0</v>
      </c>
      <c r="T285" s="202">
        <f>S285*H285</f>
        <v>0</v>
      </c>
      <c r="AR285" s="24" t="s">
        <v>135</v>
      </c>
      <c r="AT285" s="24" t="s">
        <v>130</v>
      </c>
      <c r="AU285" s="24" t="s">
        <v>82</v>
      </c>
      <c r="AY285" s="24" t="s">
        <v>128</v>
      </c>
      <c r="BE285" s="203">
        <f>IF(N285="základní",J285,0)</f>
        <v>0</v>
      </c>
      <c r="BF285" s="203">
        <f>IF(N285="snížená",J285,0)</f>
        <v>0</v>
      </c>
      <c r="BG285" s="203">
        <f>IF(N285="zákl. přenesená",J285,0)</f>
        <v>0</v>
      </c>
      <c r="BH285" s="203">
        <f>IF(N285="sníž. přenesená",J285,0)</f>
        <v>0</v>
      </c>
      <c r="BI285" s="203">
        <f>IF(N285="nulová",J285,0)</f>
        <v>0</v>
      </c>
      <c r="BJ285" s="24" t="s">
        <v>24</v>
      </c>
      <c r="BK285" s="203">
        <f>ROUND(I285*H285,2)</f>
        <v>0</v>
      </c>
      <c r="BL285" s="24" t="s">
        <v>135</v>
      </c>
      <c r="BM285" s="24" t="s">
        <v>386</v>
      </c>
    </row>
    <row r="286" spans="2:65" s="11" customFormat="1">
      <c r="B286" s="204"/>
      <c r="C286" s="205"/>
      <c r="D286" s="206" t="s">
        <v>145</v>
      </c>
      <c r="E286" s="207" t="s">
        <v>22</v>
      </c>
      <c r="F286" s="208" t="s">
        <v>146</v>
      </c>
      <c r="G286" s="205"/>
      <c r="H286" s="207" t="s">
        <v>22</v>
      </c>
      <c r="I286" s="209"/>
      <c r="J286" s="205"/>
      <c r="K286" s="205"/>
      <c r="L286" s="210"/>
      <c r="M286" s="211"/>
      <c r="N286" s="212"/>
      <c r="O286" s="212"/>
      <c r="P286" s="212"/>
      <c r="Q286" s="212"/>
      <c r="R286" s="212"/>
      <c r="S286" s="212"/>
      <c r="T286" s="213"/>
      <c r="AT286" s="214" t="s">
        <v>145</v>
      </c>
      <c r="AU286" s="214" t="s">
        <v>82</v>
      </c>
      <c r="AV286" s="11" t="s">
        <v>24</v>
      </c>
      <c r="AW286" s="11" t="s">
        <v>37</v>
      </c>
      <c r="AX286" s="11" t="s">
        <v>73</v>
      </c>
      <c r="AY286" s="214" t="s">
        <v>128</v>
      </c>
    </row>
    <row r="287" spans="2:65" s="12" customFormat="1">
      <c r="B287" s="215"/>
      <c r="C287" s="216"/>
      <c r="D287" s="206" t="s">
        <v>145</v>
      </c>
      <c r="E287" s="217" t="s">
        <v>22</v>
      </c>
      <c r="F287" s="218" t="s">
        <v>387</v>
      </c>
      <c r="G287" s="216"/>
      <c r="H287" s="219">
        <v>320</v>
      </c>
      <c r="I287" s="220"/>
      <c r="J287" s="216"/>
      <c r="K287" s="216"/>
      <c r="L287" s="221"/>
      <c r="M287" s="222"/>
      <c r="N287" s="223"/>
      <c r="O287" s="223"/>
      <c r="P287" s="223"/>
      <c r="Q287" s="223"/>
      <c r="R287" s="223"/>
      <c r="S287" s="223"/>
      <c r="T287" s="224"/>
      <c r="AT287" s="225" t="s">
        <v>145</v>
      </c>
      <c r="AU287" s="225" t="s">
        <v>82</v>
      </c>
      <c r="AV287" s="12" t="s">
        <v>82</v>
      </c>
      <c r="AW287" s="12" t="s">
        <v>37</v>
      </c>
      <c r="AX287" s="12" t="s">
        <v>73</v>
      </c>
      <c r="AY287" s="225" t="s">
        <v>128</v>
      </c>
    </row>
    <row r="288" spans="2:65" s="13" customFormat="1">
      <c r="B288" s="226"/>
      <c r="C288" s="227"/>
      <c r="D288" s="206" t="s">
        <v>145</v>
      </c>
      <c r="E288" s="228" t="s">
        <v>22</v>
      </c>
      <c r="F288" s="229" t="s">
        <v>148</v>
      </c>
      <c r="G288" s="227"/>
      <c r="H288" s="230">
        <v>320</v>
      </c>
      <c r="I288" s="231"/>
      <c r="J288" s="227"/>
      <c r="K288" s="227"/>
      <c r="L288" s="232"/>
      <c r="M288" s="233"/>
      <c r="N288" s="234"/>
      <c r="O288" s="234"/>
      <c r="P288" s="234"/>
      <c r="Q288" s="234"/>
      <c r="R288" s="234"/>
      <c r="S288" s="234"/>
      <c r="T288" s="235"/>
      <c r="AT288" s="236" t="s">
        <v>145</v>
      </c>
      <c r="AU288" s="236" t="s">
        <v>82</v>
      </c>
      <c r="AV288" s="13" t="s">
        <v>135</v>
      </c>
      <c r="AW288" s="13" t="s">
        <v>37</v>
      </c>
      <c r="AX288" s="13" t="s">
        <v>24</v>
      </c>
      <c r="AY288" s="236" t="s">
        <v>128</v>
      </c>
    </row>
    <row r="289" spans="2:65" s="1" customFormat="1" ht="16.5" customHeight="1">
      <c r="B289" s="41"/>
      <c r="C289" s="248" t="s">
        <v>388</v>
      </c>
      <c r="D289" s="248" t="s">
        <v>359</v>
      </c>
      <c r="E289" s="249" t="s">
        <v>389</v>
      </c>
      <c r="F289" s="250" t="s">
        <v>390</v>
      </c>
      <c r="G289" s="251" t="s">
        <v>391</v>
      </c>
      <c r="H289" s="252">
        <v>4.8</v>
      </c>
      <c r="I289" s="253"/>
      <c r="J289" s="254">
        <f>ROUND(I289*H289,2)</f>
        <v>0</v>
      </c>
      <c r="K289" s="250" t="s">
        <v>134</v>
      </c>
      <c r="L289" s="255"/>
      <c r="M289" s="256" t="s">
        <v>22</v>
      </c>
      <c r="N289" s="257" t="s">
        <v>44</v>
      </c>
      <c r="O289" s="42"/>
      <c r="P289" s="201">
        <f>O289*H289</f>
        <v>0</v>
      </c>
      <c r="Q289" s="201">
        <v>1E-3</v>
      </c>
      <c r="R289" s="201">
        <f>Q289*H289</f>
        <v>4.7999999999999996E-3</v>
      </c>
      <c r="S289" s="201">
        <v>0</v>
      </c>
      <c r="T289" s="202">
        <f>S289*H289</f>
        <v>0</v>
      </c>
      <c r="AR289" s="24" t="s">
        <v>172</v>
      </c>
      <c r="AT289" s="24" t="s">
        <v>359</v>
      </c>
      <c r="AU289" s="24" t="s">
        <v>82</v>
      </c>
      <c r="AY289" s="24" t="s">
        <v>128</v>
      </c>
      <c r="BE289" s="203">
        <f>IF(N289="základní",J289,0)</f>
        <v>0</v>
      </c>
      <c r="BF289" s="203">
        <f>IF(N289="snížená",J289,0)</f>
        <v>0</v>
      </c>
      <c r="BG289" s="203">
        <f>IF(N289="zákl. přenesená",J289,0)</f>
        <v>0</v>
      </c>
      <c r="BH289" s="203">
        <f>IF(N289="sníž. přenesená",J289,0)</f>
        <v>0</v>
      </c>
      <c r="BI289" s="203">
        <f>IF(N289="nulová",J289,0)</f>
        <v>0</v>
      </c>
      <c r="BJ289" s="24" t="s">
        <v>24</v>
      </c>
      <c r="BK289" s="203">
        <f>ROUND(I289*H289,2)</f>
        <v>0</v>
      </c>
      <c r="BL289" s="24" t="s">
        <v>135</v>
      </c>
      <c r="BM289" s="24" t="s">
        <v>392</v>
      </c>
    </row>
    <row r="290" spans="2:65" s="12" customFormat="1">
      <c r="B290" s="215"/>
      <c r="C290" s="216"/>
      <c r="D290" s="206" t="s">
        <v>145</v>
      </c>
      <c r="E290" s="217" t="s">
        <v>22</v>
      </c>
      <c r="F290" s="218" t="s">
        <v>393</v>
      </c>
      <c r="G290" s="216"/>
      <c r="H290" s="219">
        <v>4.8</v>
      </c>
      <c r="I290" s="220"/>
      <c r="J290" s="216"/>
      <c r="K290" s="216"/>
      <c r="L290" s="221"/>
      <c r="M290" s="222"/>
      <c r="N290" s="223"/>
      <c r="O290" s="223"/>
      <c r="P290" s="223"/>
      <c r="Q290" s="223"/>
      <c r="R290" s="223"/>
      <c r="S290" s="223"/>
      <c r="T290" s="224"/>
      <c r="AT290" s="225" t="s">
        <v>145</v>
      </c>
      <c r="AU290" s="225" t="s">
        <v>82</v>
      </c>
      <c r="AV290" s="12" t="s">
        <v>82</v>
      </c>
      <c r="AW290" s="12" t="s">
        <v>37</v>
      </c>
      <c r="AX290" s="12" t="s">
        <v>73</v>
      </c>
      <c r="AY290" s="225" t="s">
        <v>128</v>
      </c>
    </row>
    <row r="291" spans="2:65" s="13" customFormat="1">
      <c r="B291" s="226"/>
      <c r="C291" s="227"/>
      <c r="D291" s="206" t="s">
        <v>145</v>
      </c>
      <c r="E291" s="228" t="s">
        <v>22</v>
      </c>
      <c r="F291" s="229" t="s">
        <v>148</v>
      </c>
      <c r="G291" s="227"/>
      <c r="H291" s="230">
        <v>4.8</v>
      </c>
      <c r="I291" s="231"/>
      <c r="J291" s="227"/>
      <c r="K291" s="227"/>
      <c r="L291" s="232"/>
      <c r="M291" s="233"/>
      <c r="N291" s="234"/>
      <c r="O291" s="234"/>
      <c r="P291" s="234"/>
      <c r="Q291" s="234"/>
      <c r="R291" s="234"/>
      <c r="S291" s="234"/>
      <c r="T291" s="235"/>
      <c r="AT291" s="236" t="s">
        <v>145</v>
      </c>
      <c r="AU291" s="236" t="s">
        <v>82</v>
      </c>
      <c r="AV291" s="13" t="s">
        <v>135</v>
      </c>
      <c r="AW291" s="13" t="s">
        <v>37</v>
      </c>
      <c r="AX291" s="13" t="s">
        <v>24</v>
      </c>
      <c r="AY291" s="236" t="s">
        <v>128</v>
      </c>
    </row>
    <row r="292" spans="2:65" s="1" customFormat="1" ht="16.5" customHeight="1">
      <c r="B292" s="41"/>
      <c r="C292" s="192" t="s">
        <v>394</v>
      </c>
      <c r="D292" s="192" t="s">
        <v>130</v>
      </c>
      <c r="E292" s="193" t="s">
        <v>395</v>
      </c>
      <c r="F292" s="194" t="s">
        <v>396</v>
      </c>
      <c r="G292" s="195" t="s">
        <v>263</v>
      </c>
      <c r="H292" s="196">
        <v>320</v>
      </c>
      <c r="I292" s="197"/>
      <c r="J292" s="198">
        <f>ROUND(I292*H292,2)</f>
        <v>0</v>
      </c>
      <c r="K292" s="194" t="s">
        <v>134</v>
      </c>
      <c r="L292" s="61"/>
      <c r="M292" s="199" t="s">
        <v>22</v>
      </c>
      <c r="N292" s="200" t="s">
        <v>44</v>
      </c>
      <c r="O292" s="42"/>
      <c r="P292" s="201">
        <f>O292*H292</f>
        <v>0</v>
      </c>
      <c r="Q292" s="201">
        <v>0</v>
      </c>
      <c r="R292" s="201">
        <f>Q292*H292</f>
        <v>0</v>
      </c>
      <c r="S292" s="201">
        <v>0</v>
      </c>
      <c r="T292" s="202">
        <f>S292*H292</f>
        <v>0</v>
      </c>
      <c r="AR292" s="24" t="s">
        <v>135</v>
      </c>
      <c r="AT292" s="24" t="s">
        <v>130</v>
      </c>
      <c r="AU292" s="24" t="s">
        <v>82</v>
      </c>
      <c r="AY292" s="24" t="s">
        <v>128</v>
      </c>
      <c r="BE292" s="203">
        <f>IF(N292="základní",J292,0)</f>
        <v>0</v>
      </c>
      <c r="BF292" s="203">
        <f>IF(N292="snížená",J292,0)</f>
        <v>0</v>
      </c>
      <c r="BG292" s="203">
        <f>IF(N292="zákl. přenesená",J292,0)</f>
        <v>0</v>
      </c>
      <c r="BH292" s="203">
        <f>IF(N292="sníž. přenesená",J292,0)</f>
        <v>0</v>
      </c>
      <c r="BI292" s="203">
        <f>IF(N292="nulová",J292,0)</f>
        <v>0</v>
      </c>
      <c r="BJ292" s="24" t="s">
        <v>24</v>
      </c>
      <c r="BK292" s="203">
        <f>ROUND(I292*H292,2)</f>
        <v>0</v>
      </c>
      <c r="BL292" s="24" t="s">
        <v>135</v>
      </c>
      <c r="BM292" s="24" t="s">
        <v>397</v>
      </c>
    </row>
    <row r="293" spans="2:65" s="11" customFormat="1">
      <c r="B293" s="204"/>
      <c r="C293" s="205"/>
      <c r="D293" s="206" t="s">
        <v>145</v>
      </c>
      <c r="E293" s="207" t="s">
        <v>22</v>
      </c>
      <c r="F293" s="208" t="s">
        <v>146</v>
      </c>
      <c r="G293" s="205"/>
      <c r="H293" s="207" t="s">
        <v>22</v>
      </c>
      <c r="I293" s="209"/>
      <c r="J293" s="205"/>
      <c r="K293" s="205"/>
      <c r="L293" s="210"/>
      <c r="M293" s="211"/>
      <c r="N293" s="212"/>
      <c r="O293" s="212"/>
      <c r="P293" s="212"/>
      <c r="Q293" s="212"/>
      <c r="R293" s="212"/>
      <c r="S293" s="212"/>
      <c r="T293" s="213"/>
      <c r="AT293" s="214" t="s">
        <v>145</v>
      </c>
      <c r="AU293" s="214" t="s">
        <v>82</v>
      </c>
      <c r="AV293" s="11" t="s">
        <v>24</v>
      </c>
      <c r="AW293" s="11" t="s">
        <v>37</v>
      </c>
      <c r="AX293" s="11" t="s">
        <v>73</v>
      </c>
      <c r="AY293" s="214" t="s">
        <v>128</v>
      </c>
    </row>
    <row r="294" spans="2:65" s="12" customFormat="1">
      <c r="B294" s="215"/>
      <c r="C294" s="216"/>
      <c r="D294" s="206" t="s">
        <v>145</v>
      </c>
      <c r="E294" s="217" t="s">
        <v>22</v>
      </c>
      <c r="F294" s="218" t="s">
        <v>387</v>
      </c>
      <c r="G294" s="216"/>
      <c r="H294" s="219">
        <v>320</v>
      </c>
      <c r="I294" s="220"/>
      <c r="J294" s="216"/>
      <c r="K294" s="216"/>
      <c r="L294" s="221"/>
      <c r="M294" s="222"/>
      <c r="N294" s="223"/>
      <c r="O294" s="223"/>
      <c r="P294" s="223"/>
      <c r="Q294" s="223"/>
      <c r="R294" s="223"/>
      <c r="S294" s="223"/>
      <c r="T294" s="224"/>
      <c r="AT294" s="225" t="s">
        <v>145</v>
      </c>
      <c r="AU294" s="225" t="s">
        <v>82</v>
      </c>
      <c r="AV294" s="12" t="s">
        <v>82</v>
      </c>
      <c r="AW294" s="12" t="s">
        <v>37</v>
      </c>
      <c r="AX294" s="12" t="s">
        <v>73</v>
      </c>
      <c r="AY294" s="225" t="s">
        <v>128</v>
      </c>
    </row>
    <row r="295" spans="2:65" s="13" customFormat="1">
      <c r="B295" s="226"/>
      <c r="C295" s="227"/>
      <c r="D295" s="206" t="s">
        <v>145</v>
      </c>
      <c r="E295" s="228" t="s">
        <v>22</v>
      </c>
      <c r="F295" s="229" t="s">
        <v>148</v>
      </c>
      <c r="G295" s="227"/>
      <c r="H295" s="230">
        <v>320</v>
      </c>
      <c r="I295" s="231"/>
      <c r="J295" s="227"/>
      <c r="K295" s="227"/>
      <c r="L295" s="232"/>
      <c r="M295" s="233"/>
      <c r="N295" s="234"/>
      <c r="O295" s="234"/>
      <c r="P295" s="234"/>
      <c r="Q295" s="234"/>
      <c r="R295" s="234"/>
      <c r="S295" s="234"/>
      <c r="T295" s="235"/>
      <c r="AT295" s="236" t="s">
        <v>145</v>
      </c>
      <c r="AU295" s="236" t="s">
        <v>82</v>
      </c>
      <c r="AV295" s="13" t="s">
        <v>135</v>
      </c>
      <c r="AW295" s="13" t="s">
        <v>37</v>
      </c>
      <c r="AX295" s="13" t="s">
        <v>24</v>
      </c>
      <c r="AY295" s="236" t="s">
        <v>128</v>
      </c>
    </row>
    <row r="296" spans="2:65" s="1" customFormat="1" ht="16.5" customHeight="1">
      <c r="B296" s="41"/>
      <c r="C296" s="192" t="s">
        <v>398</v>
      </c>
      <c r="D296" s="192" t="s">
        <v>130</v>
      </c>
      <c r="E296" s="193" t="s">
        <v>399</v>
      </c>
      <c r="F296" s="194" t="s">
        <v>400</v>
      </c>
      <c r="G296" s="195" t="s">
        <v>263</v>
      </c>
      <c r="H296" s="196">
        <v>675</v>
      </c>
      <c r="I296" s="197"/>
      <c r="J296" s="198">
        <f>ROUND(I296*H296,2)</f>
        <v>0</v>
      </c>
      <c r="K296" s="194" t="s">
        <v>134</v>
      </c>
      <c r="L296" s="61"/>
      <c r="M296" s="199" t="s">
        <v>22</v>
      </c>
      <c r="N296" s="200" t="s">
        <v>44</v>
      </c>
      <c r="O296" s="42"/>
      <c r="P296" s="201">
        <f>O296*H296</f>
        <v>0</v>
      </c>
      <c r="Q296" s="201">
        <v>0</v>
      </c>
      <c r="R296" s="201">
        <f>Q296*H296</f>
        <v>0</v>
      </c>
      <c r="S296" s="201">
        <v>0</v>
      </c>
      <c r="T296" s="202">
        <f>S296*H296</f>
        <v>0</v>
      </c>
      <c r="AR296" s="24" t="s">
        <v>135</v>
      </c>
      <c r="AT296" s="24" t="s">
        <v>130</v>
      </c>
      <c r="AU296" s="24" t="s">
        <v>82</v>
      </c>
      <c r="AY296" s="24" t="s">
        <v>128</v>
      </c>
      <c r="BE296" s="203">
        <f>IF(N296="základní",J296,0)</f>
        <v>0</v>
      </c>
      <c r="BF296" s="203">
        <f>IF(N296="snížená",J296,0)</f>
        <v>0</v>
      </c>
      <c r="BG296" s="203">
        <f>IF(N296="zákl. přenesená",J296,0)</f>
        <v>0</v>
      </c>
      <c r="BH296" s="203">
        <f>IF(N296="sníž. přenesená",J296,0)</f>
        <v>0</v>
      </c>
      <c r="BI296" s="203">
        <f>IF(N296="nulová",J296,0)</f>
        <v>0</v>
      </c>
      <c r="BJ296" s="24" t="s">
        <v>24</v>
      </c>
      <c r="BK296" s="203">
        <f>ROUND(I296*H296,2)</f>
        <v>0</v>
      </c>
      <c r="BL296" s="24" t="s">
        <v>135</v>
      </c>
      <c r="BM296" s="24" t="s">
        <v>401</v>
      </c>
    </row>
    <row r="297" spans="2:65" s="11" customFormat="1">
      <c r="B297" s="204"/>
      <c r="C297" s="205"/>
      <c r="D297" s="206" t="s">
        <v>145</v>
      </c>
      <c r="E297" s="207" t="s">
        <v>22</v>
      </c>
      <c r="F297" s="208" t="s">
        <v>146</v>
      </c>
      <c r="G297" s="205"/>
      <c r="H297" s="207" t="s">
        <v>22</v>
      </c>
      <c r="I297" s="209"/>
      <c r="J297" s="205"/>
      <c r="K297" s="205"/>
      <c r="L297" s="210"/>
      <c r="M297" s="211"/>
      <c r="N297" s="212"/>
      <c r="O297" s="212"/>
      <c r="P297" s="212"/>
      <c r="Q297" s="212"/>
      <c r="R297" s="212"/>
      <c r="S297" s="212"/>
      <c r="T297" s="213"/>
      <c r="AT297" s="214" t="s">
        <v>145</v>
      </c>
      <c r="AU297" s="214" t="s">
        <v>82</v>
      </c>
      <c r="AV297" s="11" t="s">
        <v>24</v>
      </c>
      <c r="AW297" s="11" t="s">
        <v>37</v>
      </c>
      <c r="AX297" s="11" t="s">
        <v>73</v>
      </c>
      <c r="AY297" s="214" t="s">
        <v>128</v>
      </c>
    </row>
    <row r="298" spans="2:65" s="12" customFormat="1">
      <c r="B298" s="215"/>
      <c r="C298" s="216"/>
      <c r="D298" s="206" t="s">
        <v>145</v>
      </c>
      <c r="E298" s="217" t="s">
        <v>22</v>
      </c>
      <c r="F298" s="218" t="s">
        <v>402</v>
      </c>
      <c r="G298" s="216"/>
      <c r="H298" s="219">
        <v>675</v>
      </c>
      <c r="I298" s="220"/>
      <c r="J298" s="216"/>
      <c r="K298" s="216"/>
      <c r="L298" s="221"/>
      <c r="M298" s="222"/>
      <c r="N298" s="223"/>
      <c r="O298" s="223"/>
      <c r="P298" s="223"/>
      <c r="Q298" s="223"/>
      <c r="R298" s="223"/>
      <c r="S298" s="223"/>
      <c r="T298" s="224"/>
      <c r="AT298" s="225" t="s">
        <v>145</v>
      </c>
      <c r="AU298" s="225" t="s">
        <v>82</v>
      </c>
      <c r="AV298" s="12" t="s">
        <v>82</v>
      </c>
      <c r="AW298" s="12" t="s">
        <v>37</v>
      </c>
      <c r="AX298" s="12" t="s">
        <v>73</v>
      </c>
      <c r="AY298" s="225" t="s">
        <v>128</v>
      </c>
    </row>
    <row r="299" spans="2:65" s="13" customFormat="1">
      <c r="B299" s="226"/>
      <c r="C299" s="227"/>
      <c r="D299" s="206" t="s">
        <v>145</v>
      </c>
      <c r="E299" s="228" t="s">
        <v>22</v>
      </c>
      <c r="F299" s="229" t="s">
        <v>148</v>
      </c>
      <c r="G299" s="227"/>
      <c r="H299" s="230">
        <v>675</v>
      </c>
      <c r="I299" s="231"/>
      <c r="J299" s="227"/>
      <c r="K299" s="227"/>
      <c r="L299" s="232"/>
      <c r="M299" s="233"/>
      <c r="N299" s="234"/>
      <c r="O299" s="234"/>
      <c r="P299" s="234"/>
      <c r="Q299" s="234"/>
      <c r="R299" s="234"/>
      <c r="S299" s="234"/>
      <c r="T299" s="235"/>
      <c r="AT299" s="236" t="s">
        <v>145</v>
      </c>
      <c r="AU299" s="236" t="s">
        <v>82</v>
      </c>
      <c r="AV299" s="13" t="s">
        <v>135</v>
      </c>
      <c r="AW299" s="13" t="s">
        <v>37</v>
      </c>
      <c r="AX299" s="13" t="s">
        <v>24</v>
      </c>
      <c r="AY299" s="236" t="s">
        <v>128</v>
      </c>
    </row>
    <row r="300" spans="2:65" s="1" customFormat="1" ht="16.5" customHeight="1">
      <c r="B300" s="41"/>
      <c r="C300" s="192" t="s">
        <v>403</v>
      </c>
      <c r="D300" s="192" t="s">
        <v>130</v>
      </c>
      <c r="E300" s="193" t="s">
        <v>404</v>
      </c>
      <c r="F300" s="194" t="s">
        <v>405</v>
      </c>
      <c r="G300" s="195" t="s">
        <v>263</v>
      </c>
      <c r="H300" s="196">
        <v>320</v>
      </c>
      <c r="I300" s="197"/>
      <c r="J300" s="198">
        <f>ROUND(I300*H300,2)</f>
        <v>0</v>
      </c>
      <c r="K300" s="194" t="s">
        <v>134</v>
      </c>
      <c r="L300" s="61"/>
      <c r="M300" s="199" t="s">
        <v>22</v>
      </c>
      <c r="N300" s="200" t="s">
        <v>44</v>
      </c>
      <c r="O300" s="42"/>
      <c r="P300" s="201">
        <f>O300*H300</f>
        <v>0</v>
      </c>
      <c r="Q300" s="201">
        <v>0</v>
      </c>
      <c r="R300" s="201">
        <f>Q300*H300</f>
        <v>0</v>
      </c>
      <c r="S300" s="201">
        <v>0</v>
      </c>
      <c r="T300" s="202">
        <f>S300*H300</f>
        <v>0</v>
      </c>
      <c r="AR300" s="24" t="s">
        <v>135</v>
      </c>
      <c r="AT300" s="24" t="s">
        <v>130</v>
      </c>
      <c r="AU300" s="24" t="s">
        <v>82</v>
      </c>
      <c r="AY300" s="24" t="s">
        <v>128</v>
      </c>
      <c r="BE300" s="203">
        <f>IF(N300="základní",J300,0)</f>
        <v>0</v>
      </c>
      <c r="BF300" s="203">
        <f>IF(N300="snížená",J300,0)</f>
        <v>0</v>
      </c>
      <c r="BG300" s="203">
        <f>IF(N300="zákl. přenesená",J300,0)</f>
        <v>0</v>
      </c>
      <c r="BH300" s="203">
        <f>IF(N300="sníž. přenesená",J300,0)</f>
        <v>0</v>
      </c>
      <c r="BI300" s="203">
        <f>IF(N300="nulová",J300,0)</f>
        <v>0</v>
      </c>
      <c r="BJ300" s="24" t="s">
        <v>24</v>
      </c>
      <c r="BK300" s="203">
        <f>ROUND(I300*H300,2)</f>
        <v>0</v>
      </c>
      <c r="BL300" s="24" t="s">
        <v>135</v>
      </c>
      <c r="BM300" s="24" t="s">
        <v>406</v>
      </c>
    </row>
    <row r="301" spans="2:65" s="11" customFormat="1">
      <c r="B301" s="204"/>
      <c r="C301" s="205"/>
      <c r="D301" s="206" t="s">
        <v>145</v>
      </c>
      <c r="E301" s="207" t="s">
        <v>22</v>
      </c>
      <c r="F301" s="208" t="s">
        <v>407</v>
      </c>
      <c r="G301" s="205"/>
      <c r="H301" s="207" t="s">
        <v>22</v>
      </c>
      <c r="I301" s="209"/>
      <c r="J301" s="205"/>
      <c r="K301" s="205"/>
      <c r="L301" s="210"/>
      <c r="M301" s="211"/>
      <c r="N301" s="212"/>
      <c r="O301" s="212"/>
      <c r="P301" s="212"/>
      <c r="Q301" s="212"/>
      <c r="R301" s="212"/>
      <c r="S301" s="212"/>
      <c r="T301" s="213"/>
      <c r="AT301" s="214" t="s">
        <v>145</v>
      </c>
      <c r="AU301" s="214" t="s">
        <v>82</v>
      </c>
      <c r="AV301" s="11" t="s">
        <v>24</v>
      </c>
      <c r="AW301" s="11" t="s">
        <v>37</v>
      </c>
      <c r="AX301" s="11" t="s">
        <v>73</v>
      </c>
      <c r="AY301" s="214" t="s">
        <v>128</v>
      </c>
    </row>
    <row r="302" spans="2:65" s="12" customFormat="1">
      <c r="B302" s="215"/>
      <c r="C302" s="216"/>
      <c r="D302" s="206" t="s">
        <v>145</v>
      </c>
      <c r="E302" s="217" t="s">
        <v>22</v>
      </c>
      <c r="F302" s="218" t="s">
        <v>387</v>
      </c>
      <c r="G302" s="216"/>
      <c r="H302" s="219">
        <v>320</v>
      </c>
      <c r="I302" s="220"/>
      <c r="J302" s="216"/>
      <c r="K302" s="216"/>
      <c r="L302" s="221"/>
      <c r="M302" s="222"/>
      <c r="N302" s="223"/>
      <c r="O302" s="223"/>
      <c r="P302" s="223"/>
      <c r="Q302" s="223"/>
      <c r="R302" s="223"/>
      <c r="S302" s="223"/>
      <c r="T302" s="224"/>
      <c r="AT302" s="225" t="s">
        <v>145</v>
      </c>
      <c r="AU302" s="225" t="s">
        <v>82</v>
      </c>
      <c r="AV302" s="12" t="s">
        <v>82</v>
      </c>
      <c r="AW302" s="12" t="s">
        <v>37</v>
      </c>
      <c r="AX302" s="12" t="s">
        <v>73</v>
      </c>
      <c r="AY302" s="225" t="s">
        <v>128</v>
      </c>
    </row>
    <row r="303" spans="2:65" s="13" customFormat="1">
      <c r="B303" s="226"/>
      <c r="C303" s="227"/>
      <c r="D303" s="206" t="s">
        <v>145</v>
      </c>
      <c r="E303" s="228" t="s">
        <v>22</v>
      </c>
      <c r="F303" s="229" t="s">
        <v>148</v>
      </c>
      <c r="G303" s="227"/>
      <c r="H303" s="230">
        <v>320</v>
      </c>
      <c r="I303" s="231"/>
      <c r="J303" s="227"/>
      <c r="K303" s="227"/>
      <c r="L303" s="232"/>
      <c r="M303" s="233"/>
      <c r="N303" s="234"/>
      <c r="O303" s="234"/>
      <c r="P303" s="234"/>
      <c r="Q303" s="234"/>
      <c r="R303" s="234"/>
      <c r="S303" s="234"/>
      <c r="T303" s="235"/>
      <c r="AT303" s="236" t="s">
        <v>145</v>
      </c>
      <c r="AU303" s="236" t="s">
        <v>82</v>
      </c>
      <c r="AV303" s="13" t="s">
        <v>135</v>
      </c>
      <c r="AW303" s="13" t="s">
        <v>37</v>
      </c>
      <c r="AX303" s="13" t="s">
        <v>24</v>
      </c>
      <c r="AY303" s="236" t="s">
        <v>128</v>
      </c>
    </row>
    <row r="304" spans="2:65" s="1" customFormat="1" ht="38.25" customHeight="1">
      <c r="B304" s="41"/>
      <c r="C304" s="192" t="s">
        <v>408</v>
      </c>
      <c r="D304" s="192" t="s">
        <v>130</v>
      </c>
      <c r="E304" s="193" t="s">
        <v>409</v>
      </c>
      <c r="F304" s="194" t="s">
        <v>410</v>
      </c>
      <c r="G304" s="195" t="s">
        <v>133</v>
      </c>
      <c r="H304" s="196">
        <v>1</v>
      </c>
      <c r="I304" s="197"/>
      <c r="J304" s="198">
        <f>ROUND(I304*H304,2)</f>
        <v>0</v>
      </c>
      <c r="K304" s="194" t="s">
        <v>330</v>
      </c>
      <c r="L304" s="61"/>
      <c r="M304" s="199" t="s">
        <v>22</v>
      </c>
      <c r="N304" s="200" t="s">
        <v>44</v>
      </c>
      <c r="O304" s="42"/>
      <c r="P304" s="201">
        <f>O304*H304</f>
        <v>0</v>
      </c>
      <c r="Q304" s="201">
        <v>2.7E-2</v>
      </c>
      <c r="R304" s="201">
        <f>Q304*H304</f>
        <v>2.7E-2</v>
      </c>
      <c r="S304" s="201">
        <v>0</v>
      </c>
      <c r="T304" s="202">
        <f>S304*H304</f>
        <v>0</v>
      </c>
      <c r="AR304" s="24" t="s">
        <v>135</v>
      </c>
      <c r="AT304" s="24" t="s">
        <v>130</v>
      </c>
      <c r="AU304" s="24" t="s">
        <v>82</v>
      </c>
      <c r="AY304" s="24" t="s">
        <v>128</v>
      </c>
      <c r="BE304" s="203">
        <f>IF(N304="základní",J304,0)</f>
        <v>0</v>
      </c>
      <c r="BF304" s="203">
        <f>IF(N304="snížená",J304,0)</f>
        <v>0</v>
      </c>
      <c r="BG304" s="203">
        <f>IF(N304="zákl. přenesená",J304,0)</f>
        <v>0</v>
      </c>
      <c r="BH304" s="203">
        <f>IF(N304="sníž. přenesená",J304,0)</f>
        <v>0</v>
      </c>
      <c r="BI304" s="203">
        <f>IF(N304="nulová",J304,0)</f>
        <v>0</v>
      </c>
      <c r="BJ304" s="24" t="s">
        <v>24</v>
      </c>
      <c r="BK304" s="203">
        <f>ROUND(I304*H304,2)</f>
        <v>0</v>
      </c>
      <c r="BL304" s="24" t="s">
        <v>135</v>
      </c>
      <c r="BM304" s="24" t="s">
        <v>411</v>
      </c>
    </row>
    <row r="305" spans="2:65" s="1" customFormat="1" ht="16.5" customHeight="1">
      <c r="B305" s="41"/>
      <c r="C305" s="192" t="s">
        <v>412</v>
      </c>
      <c r="D305" s="192" t="s">
        <v>130</v>
      </c>
      <c r="E305" s="193" t="s">
        <v>413</v>
      </c>
      <c r="F305" s="194" t="s">
        <v>414</v>
      </c>
      <c r="G305" s="195" t="s">
        <v>263</v>
      </c>
      <c r="H305" s="196">
        <v>320</v>
      </c>
      <c r="I305" s="197"/>
      <c r="J305" s="198">
        <f>ROUND(I305*H305,2)</f>
        <v>0</v>
      </c>
      <c r="K305" s="194" t="s">
        <v>134</v>
      </c>
      <c r="L305" s="61"/>
      <c r="M305" s="199" t="s">
        <v>22</v>
      </c>
      <c r="N305" s="200" t="s">
        <v>44</v>
      </c>
      <c r="O305" s="42"/>
      <c r="P305" s="201">
        <f>O305*H305</f>
        <v>0</v>
      </c>
      <c r="Q305" s="201">
        <v>0</v>
      </c>
      <c r="R305" s="201">
        <f>Q305*H305</f>
        <v>0</v>
      </c>
      <c r="S305" s="201">
        <v>0</v>
      </c>
      <c r="T305" s="202">
        <f>S305*H305</f>
        <v>0</v>
      </c>
      <c r="AR305" s="24" t="s">
        <v>135</v>
      </c>
      <c r="AT305" s="24" t="s">
        <v>130</v>
      </c>
      <c r="AU305" s="24" t="s">
        <v>82</v>
      </c>
      <c r="AY305" s="24" t="s">
        <v>128</v>
      </c>
      <c r="BE305" s="203">
        <f>IF(N305="základní",J305,0)</f>
        <v>0</v>
      </c>
      <c r="BF305" s="203">
        <f>IF(N305="snížená",J305,0)</f>
        <v>0</v>
      </c>
      <c r="BG305" s="203">
        <f>IF(N305="zákl. přenesená",J305,0)</f>
        <v>0</v>
      </c>
      <c r="BH305" s="203">
        <f>IF(N305="sníž. přenesená",J305,0)</f>
        <v>0</v>
      </c>
      <c r="BI305" s="203">
        <f>IF(N305="nulová",J305,0)</f>
        <v>0</v>
      </c>
      <c r="BJ305" s="24" t="s">
        <v>24</v>
      </c>
      <c r="BK305" s="203">
        <f>ROUND(I305*H305,2)</f>
        <v>0</v>
      </c>
      <c r="BL305" s="24" t="s">
        <v>135</v>
      </c>
      <c r="BM305" s="24" t="s">
        <v>415</v>
      </c>
    </row>
    <row r="306" spans="2:65" s="1" customFormat="1" ht="16.5" customHeight="1">
      <c r="B306" s="41"/>
      <c r="C306" s="248" t="s">
        <v>416</v>
      </c>
      <c r="D306" s="248" t="s">
        <v>359</v>
      </c>
      <c r="E306" s="249" t="s">
        <v>417</v>
      </c>
      <c r="F306" s="250" t="s">
        <v>418</v>
      </c>
      <c r="G306" s="251" t="s">
        <v>143</v>
      </c>
      <c r="H306" s="252">
        <v>32</v>
      </c>
      <c r="I306" s="253"/>
      <c r="J306" s="254">
        <f>ROUND(I306*H306,2)</f>
        <v>0</v>
      </c>
      <c r="K306" s="250" t="s">
        <v>134</v>
      </c>
      <c r="L306" s="255"/>
      <c r="M306" s="256" t="s">
        <v>22</v>
      </c>
      <c r="N306" s="257" t="s">
        <v>44</v>
      </c>
      <c r="O306" s="42"/>
      <c r="P306" s="201">
        <f>O306*H306</f>
        <v>0</v>
      </c>
      <c r="Q306" s="201">
        <v>0.2</v>
      </c>
      <c r="R306" s="201">
        <f>Q306*H306</f>
        <v>6.4</v>
      </c>
      <c r="S306" s="201">
        <v>0</v>
      </c>
      <c r="T306" s="202">
        <f>S306*H306</f>
        <v>0</v>
      </c>
      <c r="AR306" s="24" t="s">
        <v>172</v>
      </c>
      <c r="AT306" s="24" t="s">
        <v>359</v>
      </c>
      <c r="AU306" s="24" t="s">
        <v>82</v>
      </c>
      <c r="AY306" s="24" t="s">
        <v>128</v>
      </c>
      <c r="BE306" s="203">
        <f>IF(N306="základní",J306,0)</f>
        <v>0</v>
      </c>
      <c r="BF306" s="203">
        <f>IF(N306="snížená",J306,0)</f>
        <v>0</v>
      </c>
      <c r="BG306" s="203">
        <f>IF(N306="zákl. přenesená",J306,0)</f>
        <v>0</v>
      </c>
      <c r="BH306" s="203">
        <f>IF(N306="sníž. přenesená",J306,0)</f>
        <v>0</v>
      </c>
      <c r="BI306" s="203">
        <f>IF(N306="nulová",J306,0)</f>
        <v>0</v>
      </c>
      <c r="BJ306" s="24" t="s">
        <v>24</v>
      </c>
      <c r="BK306" s="203">
        <f>ROUND(I306*H306,2)</f>
        <v>0</v>
      </c>
      <c r="BL306" s="24" t="s">
        <v>135</v>
      </c>
      <c r="BM306" s="24" t="s">
        <v>419</v>
      </c>
    </row>
    <row r="307" spans="2:65" s="12" customFormat="1">
      <c r="B307" s="215"/>
      <c r="C307" s="216"/>
      <c r="D307" s="206" t="s">
        <v>145</v>
      </c>
      <c r="E307" s="217" t="s">
        <v>22</v>
      </c>
      <c r="F307" s="218" t="s">
        <v>420</v>
      </c>
      <c r="G307" s="216"/>
      <c r="H307" s="219">
        <v>32</v>
      </c>
      <c r="I307" s="220"/>
      <c r="J307" s="216"/>
      <c r="K307" s="216"/>
      <c r="L307" s="221"/>
      <c r="M307" s="222"/>
      <c r="N307" s="223"/>
      <c r="O307" s="223"/>
      <c r="P307" s="223"/>
      <c r="Q307" s="223"/>
      <c r="R307" s="223"/>
      <c r="S307" s="223"/>
      <c r="T307" s="224"/>
      <c r="AT307" s="225" t="s">
        <v>145</v>
      </c>
      <c r="AU307" s="225" t="s">
        <v>82</v>
      </c>
      <c r="AV307" s="12" t="s">
        <v>82</v>
      </c>
      <c r="AW307" s="12" t="s">
        <v>37</v>
      </c>
      <c r="AX307" s="12" t="s">
        <v>73</v>
      </c>
      <c r="AY307" s="225" t="s">
        <v>128</v>
      </c>
    </row>
    <row r="308" spans="2:65" s="13" customFormat="1">
      <c r="B308" s="226"/>
      <c r="C308" s="227"/>
      <c r="D308" s="206" t="s">
        <v>145</v>
      </c>
      <c r="E308" s="228" t="s">
        <v>22</v>
      </c>
      <c r="F308" s="229" t="s">
        <v>148</v>
      </c>
      <c r="G308" s="227"/>
      <c r="H308" s="230">
        <v>32</v>
      </c>
      <c r="I308" s="231"/>
      <c r="J308" s="227"/>
      <c r="K308" s="227"/>
      <c r="L308" s="232"/>
      <c r="M308" s="233"/>
      <c r="N308" s="234"/>
      <c r="O308" s="234"/>
      <c r="P308" s="234"/>
      <c r="Q308" s="234"/>
      <c r="R308" s="234"/>
      <c r="S308" s="234"/>
      <c r="T308" s="235"/>
      <c r="AT308" s="236" t="s">
        <v>145</v>
      </c>
      <c r="AU308" s="236" t="s">
        <v>82</v>
      </c>
      <c r="AV308" s="13" t="s">
        <v>135</v>
      </c>
      <c r="AW308" s="13" t="s">
        <v>37</v>
      </c>
      <c r="AX308" s="13" t="s">
        <v>24</v>
      </c>
      <c r="AY308" s="236" t="s">
        <v>128</v>
      </c>
    </row>
    <row r="309" spans="2:65" s="1" customFormat="1" ht="16.5" customHeight="1">
      <c r="B309" s="41"/>
      <c r="C309" s="192" t="s">
        <v>421</v>
      </c>
      <c r="D309" s="192" t="s">
        <v>130</v>
      </c>
      <c r="E309" s="193" t="s">
        <v>422</v>
      </c>
      <c r="F309" s="194" t="s">
        <v>423</v>
      </c>
      <c r="G309" s="195" t="s">
        <v>263</v>
      </c>
      <c r="H309" s="196">
        <v>320</v>
      </c>
      <c r="I309" s="197"/>
      <c r="J309" s="198">
        <f>ROUND(I309*H309,2)</f>
        <v>0</v>
      </c>
      <c r="K309" s="194" t="s">
        <v>134</v>
      </c>
      <c r="L309" s="61"/>
      <c r="M309" s="199" t="s">
        <v>22</v>
      </c>
      <c r="N309" s="200" t="s">
        <v>44</v>
      </c>
      <c r="O309" s="42"/>
      <c r="P309" s="201">
        <f>O309*H309</f>
        <v>0</v>
      </c>
      <c r="Q309" s="201">
        <v>0</v>
      </c>
      <c r="R309" s="201">
        <f>Q309*H309</f>
        <v>0</v>
      </c>
      <c r="S309" s="201">
        <v>0</v>
      </c>
      <c r="T309" s="202">
        <f>S309*H309</f>
        <v>0</v>
      </c>
      <c r="AR309" s="24" t="s">
        <v>135</v>
      </c>
      <c r="AT309" s="24" t="s">
        <v>130</v>
      </c>
      <c r="AU309" s="24" t="s">
        <v>82</v>
      </c>
      <c r="AY309" s="24" t="s">
        <v>128</v>
      </c>
      <c r="BE309" s="203">
        <f>IF(N309="základní",J309,0)</f>
        <v>0</v>
      </c>
      <c r="BF309" s="203">
        <f>IF(N309="snížená",J309,0)</f>
        <v>0</v>
      </c>
      <c r="BG309" s="203">
        <f>IF(N309="zákl. přenesená",J309,0)</f>
        <v>0</v>
      </c>
      <c r="BH309" s="203">
        <f>IF(N309="sníž. přenesená",J309,0)</f>
        <v>0</v>
      </c>
      <c r="BI309" s="203">
        <f>IF(N309="nulová",J309,0)</f>
        <v>0</v>
      </c>
      <c r="BJ309" s="24" t="s">
        <v>24</v>
      </c>
      <c r="BK309" s="203">
        <f>ROUND(I309*H309,2)</f>
        <v>0</v>
      </c>
      <c r="BL309" s="24" t="s">
        <v>135</v>
      </c>
      <c r="BM309" s="24" t="s">
        <v>424</v>
      </c>
    </row>
    <row r="310" spans="2:65" s="10" customFormat="1" ht="22.35" customHeight="1">
      <c r="B310" s="176"/>
      <c r="C310" s="177"/>
      <c r="D310" s="178" t="s">
        <v>72</v>
      </c>
      <c r="E310" s="190" t="s">
        <v>190</v>
      </c>
      <c r="F310" s="190" t="s">
        <v>425</v>
      </c>
      <c r="G310" s="177"/>
      <c r="H310" s="177"/>
      <c r="I310" s="180"/>
      <c r="J310" s="191">
        <f>BK310</f>
        <v>0</v>
      </c>
      <c r="K310" s="177"/>
      <c r="L310" s="182"/>
      <c r="M310" s="183"/>
      <c r="N310" s="184"/>
      <c r="O310" s="184"/>
      <c r="P310" s="185">
        <f>SUM(P311:P358)</f>
        <v>0</v>
      </c>
      <c r="Q310" s="184"/>
      <c r="R310" s="185">
        <f>SUM(R311:R358)</f>
        <v>3.6400000000000002E-2</v>
      </c>
      <c r="S310" s="184"/>
      <c r="T310" s="186">
        <f>SUM(T311:T358)</f>
        <v>268.81</v>
      </c>
      <c r="AR310" s="187" t="s">
        <v>24</v>
      </c>
      <c r="AT310" s="188" t="s">
        <v>72</v>
      </c>
      <c r="AU310" s="188" t="s">
        <v>82</v>
      </c>
      <c r="AY310" s="187" t="s">
        <v>128</v>
      </c>
      <c r="BK310" s="189">
        <f>SUM(BK311:BK358)</f>
        <v>0</v>
      </c>
    </row>
    <row r="311" spans="2:65" s="1" customFormat="1" ht="16.5" customHeight="1">
      <c r="B311" s="41"/>
      <c r="C311" s="192" t="s">
        <v>426</v>
      </c>
      <c r="D311" s="192" t="s">
        <v>130</v>
      </c>
      <c r="E311" s="193" t="s">
        <v>427</v>
      </c>
      <c r="F311" s="194" t="s">
        <v>428</v>
      </c>
      <c r="G311" s="195" t="s">
        <v>263</v>
      </c>
      <c r="H311" s="196">
        <v>28</v>
      </c>
      <c r="I311" s="197"/>
      <c r="J311" s="198">
        <f>ROUND(I311*H311,2)</f>
        <v>0</v>
      </c>
      <c r="K311" s="194" t="s">
        <v>134</v>
      </c>
      <c r="L311" s="61"/>
      <c r="M311" s="199" t="s">
        <v>22</v>
      </c>
      <c r="N311" s="200" t="s">
        <v>44</v>
      </c>
      <c r="O311" s="42"/>
      <c r="P311" s="201">
        <f>O311*H311</f>
        <v>0</v>
      </c>
      <c r="Q311" s="201">
        <v>0</v>
      </c>
      <c r="R311" s="201">
        <f>Q311*H311</f>
        <v>0</v>
      </c>
      <c r="S311" s="201">
        <v>0.255</v>
      </c>
      <c r="T311" s="202">
        <f>S311*H311</f>
        <v>7.1400000000000006</v>
      </c>
      <c r="AR311" s="24" t="s">
        <v>135</v>
      </c>
      <c r="AT311" s="24" t="s">
        <v>130</v>
      </c>
      <c r="AU311" s="24" t="s">
        <v>140</v>
      </c>
      <c r="AY311" s="24" t="s">
        <v>128</v>
      </c>
      <c r="BE311" s="203">
        <f>IF(N311="základní",J311,0)</f>
        <v>0</v>
      </c>
      <c r="BF311" s="203">
        <f>IF(N311="snížená",J311,0)</f>
        <v>0</v>
      </c>
      <c r="BG311" s="203">
        <f>IF(N311="zákl. přenesená",J311,0)</f>
        <v>0</v>
      </c>
      <c r="BH311" s="203">
        <f>IF(N311="sníž. přenesená",J311,0)</f>
        <v>0</v>
      </c>
      <c r="BI311" s="203">
        <f>IF(N311="nulová",J311,0)</f>
        <v>0</v>
      </c>
      <c r="BJ311" s="24" t="s">
        <v>24</v>
      </c>
      <c r="BK311" s="203">
        <f>ROUND(I311*H311,2)</f>
        <v>0</v>
      </c>
      <c r="BL311" s="24" t="s">
        <v>135</v>
      </c>
      <c r="BM311" s="24" t="s">
        <v>429</v>
      </c>
    </row>
    <row r="312" spans="2:65" s="11" customFormat="1">
      <c r="B312" s="204"/>
      <c r="C312" s="205"/>
      <c r="D312" s="206" t="s">
        <v>145</v>
      </c>
      <c r="E312" s="207" t="s">
        <v>22</v>
      </c>
      <c r="F312" s="208" t="s">
        <v>430</v>
      </c>
      <c r="G312" s="205"/>
      <c r="H312" s="207" t="s">
        <v>22</v>
      </c>
      <c r="I312" s="209"/>
      <c r="J312" s="205"/>
      <c r="K312" s="205"/>
      <c r="L312" s="210"/>
      <c r="M312" s="211"/>
      <c r="N312" s="212"/>
      <c r="O312" s="212"/>
      <c r="P312" s="212"/>
      <c r="Q312" s="212"/>
      <c r="R312" s="212"/>
      <c r="S312" s="212"/>
      <c r="T312" s="213"/>
      <c r="AT312" s="214" t="s">
        <v>145</v>
      </c>
      <c r="AU312" s="214" t="s">
        <v>140</v>
      </c>
      <c r="AV312" s="11" t="s">
        <v>24</v>
      </c>
      <c r="AW312" s="11" t="s">
        <v>37</v>
      </c>
      <c r="AX312" s="11" t="s">
        <v>73</v>
      </c>
      <c r="AY312" s="214" t="s">
        <v>128</v>
      </c>
    </row>
    <row r="313" spans="2:65" s="12" customFormat="1">
      <c r="B313" s="215"/>
      <c r="C313" s="216"/>
      <c r="D313" s="206" t="s">
        <v>145</v>
      </c>
      <c r="E313" s="217" t="s">
        <v>22</v>
      </c>
      <c r="F313" s="218" t="s">
        <v>431</v>
      </c>
      <c r="G313" s="216"/>
      <c r="H313" s="219">
        <v>28</v>
      </c>
      <c r="I313" s="220"/>
      <c r="J313" s="216"/>
      <c r="K313" s="216"/>
      <c r="L313" s="221"/>
      <c r="M313" s="222"/>
      <c r="N313" s="223"/>
      <c r="O313" s="223"/>
      <c r="P313" s="223"/>
      <c r="Q313" s="223"/>
      <c r="R313" s="223"/>
      <c r="S313" s="223"/>
      <c r="T313" s="224"/>
      <c r="AT313" s="225" t="s">
        <v>145</v>
      </c>
      <c r="AU313" s="225" t="s">
        <v>140</v>
      </c>
      <c r="AV313" s="12" t="s">
        <v>82</v>
      </c>
      <c r="AW313" s="12" t="s">
        <v>37</v>
      </c>
      <c r="AX313" s="12" t="s">
        <v>73</v>
      </c>
      <c r="AY313" s="225" t="s">
        <v>128</v>
      </c>
    </row>
    <row r="314" spans="2:65" s="13" customFormat="1">
      <c r="B314" s="226"/>
      <c r="C314" s="227"/>
      <c r="D314" s="206" t="s">
        <v>145</v>
      </c>
      <c r="E314" s="228" t="s">
        <v>22</v>
      </c>
      <c r="F314" s="229" t="s">
        <v>148</v>
      </c>
      <c r="G314" s="227"/>
      <c r="H314" s="230">
        <v>28</v>
      </c>
      <c r="I314" s="231"/>
      <c r="J314" s="227"/>
      <c r="K314" s="227"/>
      <c r="L314" s="232"/>
      <c r="M314" s="233"/>
      <c r="N314" s="234"/>
      <c r="O314" s="234"/>
      <c r="P314" s="234"/>
      <c r="Q314" s="234"/>
      <c r="R314" s="234"/>
      <c r="S314" s="234"/>
      <c r="T314" s="235"/>
      <c r="AT314" s="236" t="s">
        <v>145</v>
      </c>
      <c r="AU314" s="236" t="s">
        <v>140</v>
      </c>
      <c r="AV314" s="13" t="s">
        <v>135</v>
      </c>
      <c r="AW314" s="13" t="s">
        <v>37</v>
      </c>
      <c r="AX314" s="13" t="s">
        <v>24</v>
      </c>
      <c r="AY314" s="236" t="s">
        <v>128</v>
      </c>
    </row>
    <row r="315" spans="2:65" s="1" customFormat="1" ht="16.5" customHeight="1">
      <c r="B315" s="41"/>
      <c r="C315" s="192" t="s">
        <v>432</v>
      </c>
      <c r="D315" s="192" t="s">
        <v>130</v>
      </c>
      <c r="E315" s="193" t="s">
        <v>433</v>
      </c>
      <c r="F315" s="194" t="s">
        <v>434</v>
      </c>
      <c r="G315" s="195" t="s">
        <v>263</v>
      </c>
      <c r="H315" s="196">
        <v>28</v>
      </c>
      <c r="I315" s="197"/>
      <c r="J315" s="198">
        <f>ROUND(I315*H315,2)</f>
        <v>0</v>
      </c>
      <c r="K315" s="194" t="s">
        <v>134</v>
      </c>
      <c r="L315" s="61"/>
      <c r="M315" s="199" t="s">
        <v>22</v>
      </c>
      <c r="N315" s="200" t="s">
        <v>44</v>
      </c>
      <c r="O315" s="42"/>
      <c r="P315" s="201">
        <f>O315*H315</f>
        <v>0</v>
      </c>
      <c r="Q315" s="201">
        <v>0</v>
      </c>
      <c r="R315" s="201">
        <f>Q315*H315</f>
        <v>0</v>
      </c>
      <c r="S315" s="201">
        <v>0.32500000000000001</v>
      </c>
      <c r="T315" s="202">
        <f>S315*H315</f>
        <v>9.1</v>
      </c>
      <c r="AR315" s="24" t="s">
        <v>135</v>
      </c>
      <c r="AT315" s="24" t="s">
        <v>130</v>
      </c>
      <c r="AU315" s="24" t="s">
        <v>140</v>
      </c>
      <c r="AY315" s="24" t="s">
        <v>128</v>
      </c>
      <c r="BE315" s="203">
        <f>IF(N315="základní",J315,0)</f>
        <v>0</v>
      </c>
      <c r="BF315" s="203">
        <f>IF(N315="snížená",J315,0)</f>
        <v>0</v>
      </c>
      <c r="BG315" s="203">
        <f>IF(N315="zákl. přenesená",J315,0)</f>
        <v>0</v>
      </c>
      <c r="BH315" s="203">
        <f>IF(N315="sníž. přenesená",J315,0)</f>
        <v>0</v>
      </c>
      <c r="BI315" s="203">
        <f>IF(N315="nulová",J315,0)</f>
        <v>0</v>
      </c>
      <c r="BJ315" s="24" t="s">
        <v>24</v>
      </c>
      <c r="BK315" s="203">
        <f>ROUND(I315*H315,2)</f>
        <v>0</v>
      </c>
      <c r="BL315" s="24" t="s">
        <v>135</v>
      </c>
      <c r="BM315" s="24" t="s">
        <v>435</v>
      </c>
    </row>
    <row r="316" spans="2:65" s="11" customFormat="1">
      <c r="B316" s="204"/>
      <c r="C316" s="205"/>
      <c r="D316" s="206" t="s">
        <v>145</v>
      </c>
      <c r="E316" s="207" t="s">
        <v>22</v>
      </c>
      <c r="F316" s="208" t="s">
        <v>430</v>
      </c>
      <c r="G316" s="205"/>
      <c r="H316" s="207" t="s">
        <v>22</v>
      </c>
      <c r="I316" s="209"/>
      <c r="J316" s="205"/>
      <c r="K316" s="205"/>
      <c r="L316" s="210"/>
      <c r="M316" s="211"/>
      <c r="N316" s="212"/>
      <c r="O316" s="212"/>
      <c r="P316" s="212"/>
      <c r="Q316" s="212"/>
      <c r="R316" s="212"/>
      <c r="S316" s="212"/>
      <c r="T316" s="213"/>
      <c r="AT316" s="214" t="s">
        <v>145</v>
      </c>
      <c r="AU316" s="214" t="s">
        <v>140</v>
      </c>
      <c r="AV316" s="11" t="s">
        <v>24</v>
      </c>
      <c r="AW316" s="11" t="s">
        <v>37</v>
      </c>
      <c r="AX316" s="11" t="s">
        <v>73</v>
      </c>
      <c r="AY316" s="214" t="s">
        <v>128</v>
      </c>
    </row>
    <row r="317" spans="2:65" s="12" customFormat="1">
      <c r="B317" s="215"/>
      <c r="C317" s="216"/>
      <c r="D317" s="206" t="s">
        <v>145</v>
      </c>
      <c r="E317" s="217" t="s">
        <v>22</v>
      </c>
      <c r="F317" s="218" t="s">
        <v>431</v>
      </c>
      <c r="G317" s="216"/>
      <c r="H317" s="219">
        <v>28</v>
      </c>
      <c r="I317" s="220"/>
      <c r="J317" s="216"/>
      <c r="K317" s="216"/>
      <c r="L317" s="221"/>
      <c r="M317" s="222"/>
      <c r="N317" s="223"/>
      <c r="O317" s="223"/>
      <c r="P317" s="223"/>
      <c r="Q317" s="223"/>
      <c r="R317" s="223"/>
      <c r="S317" s="223"/>
      <c r="T317" s="224"/>
      <c r="AT317" s="225" t="s">
        <v>145</v>
      </c>
      <c r="AU317" s="225" t="s">
        <v>140</v>
      </c>
      <c r="AV317" s="12" t="s">
        <v>82</v>
      </c>
      <c r="AW317" s="12" t="s">
        <v>37</v>
      </c>
      <c r="AX317" s="12" t="s">
        <v>73</v>
      </c>
      <c r="AY317" s="225" t="s">
        <v>128</v>
      </c>
    </row>
    <row r="318" spans="2:65" s="13" customFormat="1">
      <c r="B318" s="226"/>
      <c r="C318" s="227"/>
      <c r="D318" s="206" t="s">
        <v>145</v>
      </c>
      <c r="E318" s="228" t="s">
        <v>22</v>
      </c>
      <c r="F318" s="229" t="s">
        <v>148</v>
      </c>
      <c r="G318" s="227"/>
      <c r="H318" s="230">
        <v>28</v>
      </c>
      <c r="I318" s="231"/>
      <c r="J318" s="227"/>
      <c r="K318" s="227"/>
      <c r="L318" s="232"/>
      <c r="M318" s="233"/>
      <c r="N318" s="234"/>
      <c r="O318" s="234"/>
      <c r="P318" s="234"/>
      <c r="Q318" s="234"/>
      <c r="R318" s="234"/>
      <c r="S318" s="234"/>
      <c r="T318" s="235"/>
      <c r="AT318" s="236" t="s">
        <v>145</v>
      </c>
      <c r="AU318" s="236" t="s">
        <v>140</v>
      </c>
      <c r="AV318" s="13" t="s">
        <v>135</v>
      </c>
      <c r="AW318" s="13" t="s">
        <v>37</v>
      </c>
      <c r="AX318" s="13" t="s">
        <v>24</v>
      </c>
      <c r="AY318" s="236" t="s">
        <v>128</v>
      </c>
    </row>
    <row r="319" spans="2:65" s="1" customFormat="1" ht="16.5" customHeight="1">
      <c r="B319" s="41"/>
      <c r="C319" s="192" t="s">
        <v>436</v>
      </c>
      <c r="D319" s="192" t="s">
        <v>130</v>
      </c>
      <c r="E319" s="193" t="s">
        <v>437</v>
      </c>
      <c r="F319" s="194" t="s">
        <v>438</v>
      </c>
      <c r="G319" s="195" t="s">
        <v>263</v>
      </c>
      <c r="H319" s="196">
        <v>135</v>
      </c>
      <c r="I319" s="197"/>
      <c r="J319" s="198">
        <f>ROUND(I319*H319,2)</f>
        <v>0</v>
      </c>
      <c r="K319" s="194" t="s">
        <v>134</v>
      </c>
      <c r="L319" s="61"/>
      <c r="M319" s="199" t="s">
        <v>22</v>
      </c>
      <c r="N319" s="200" t="s">
        <v>44</v>
      </c>
      <c r="O319" s="42"/>
      <c r="P319" s="201">
        <f>O319*H319</f>
        <v>0</v>
      </c>
      <c r="Q319" s="201">
        <v>0</v>
      </c>
      <c r="R319" s="201">
        <f>Q319*H319</f>
        <v>0</v>
      </c>
      <c r="S319" s="201">
        <v>0.57999999999999996</v>
      </c>
      <c r="T319" s="202">
        <f>S319*H319</f>
        <v>78.3</v>
      </c>
      <c r="AR319" s="24" t="s">
        <v>135</v>
      </c>
      <c r="AT319" s="24" t="s">
        <v>130</v>
      </c>
      <c r="AU319" s="24" t="s">
        <v>140</v>
      </c>
      <c r="AY319" s="24" t="s">
        <v>128</v>
      </c>
      <c r="BE319" s="203">
        <f>IF(N319="základní",J319,0)</f>
        <v>0</v>
      </c>
      <c r="BF319" s="203">
        <f>IF(N319="snížená",J319,0)</f>
        <v>0</v>
      </c>
      <c r="BG319" s="203">
        <f>IF(N319="zákl. přenesená",J319,0)</f>
        <v>0</v>
      </c>
      <c r="BH319" s="203">
        <f>IF(N319="sníž. přenesená",J319,0)</f>
        <v>0</v>
      </c>
      <c r="BI319" s="203">
        <f>IF(N319="nulová",J319,0)</f>
        <v>0</v>
      </c>
      <c r="BJ319" s="24" t="s">
        <v>24</v>
      </c>
      <c r="BK319" s="203">
        <f>ROUND(I319*H319,2)</f>
        <v>0</v>
      </c>
      <c r="BL319" s="24" t="s">
        <v>135</v>
      </c>
      <c r="BM319" s="24" t="s">
        <v>439</v>
      </c>
    </row>
    <row r="320" spans="2:65" s="11" customFormat="1">
      <c r="B320" s="204"/>
      <c r="C320" s="205"/>
      <c r="D320" s="206" t="s">
        <v>145</v>
      </c>
      <c r="E320" s="207" t="s">
        <v>22</v>
      </c>
      <c r="F320" s="208" t="s">
        <v>440</v>
      </c>
      <c r="G320" s="205"/>
      <c r="H320" s="207" t="s">
        <v>22</v>
      </c>
      <c r="I320" s="209"/>
      <c r="J320" s="205"/>
      <c r="K320" s="205"/>
      <c r="L320" s="210"/>
      <c r="M320" s="211"/>
      <c r="N320" s="212"/>
      <c r="O320" s="212"/>
      <c r="P320" s="212"/>
      <c r="Q320" s="212"/>
      <c r="R320" s="212"/>
      <c r="S320" s="212"/>
      <c r="T320" s="213"/>
      <c r="AT320" s="214" t="s">
        <v>145</v>
      </c>
      <c r="AU320" s="214" t="s">
        <v>140</v>
      </c>
      <c r="AV320" s="11" t="s">
        <v>24</v>
      </c>
      <c r="AW320" s="11" t="s">
        <v>37</v>
      </c>
      <c r="AX320" s="11" t="s">
        <v>73</v>
      </c>
      <c r="AY320" s="214" t="s">
        <v>128</v>
      </c>
    </row>
    <row r="321" spans="2:65" s="12" customFormat="1">
      <c r="B321" s="215"/>
      <c r="C321" s="216"/>
      <c r="D321" s="206" t="s">
        <v>145</v>
      </c>
      <c r="E321" s="217" t="s">
        <v>22</v>
      </c>
      <c r="F321" s="218" t="s">
        <v>441</v>
      </c>
      <c r="G321" s="216"/>
      <c r="H321" s="219">
        <v>135</v>
      </c>
      <c r="I321" s="220"/>
      <c r="J321" s="216"/>
      <c r="K321" s="216"/>
      <c r="L321" s="221"/>
      <c r="M321" s="222"/>
      <c r="N321" s="223"/>
      <c r="O321" s="223"/>
      <c r="P321" s="223"/>
      <c r="Q321" s="223"/>
      <c r="R321" s="223"/>
      <c r="S321" s="223"/>
      <c r="T321" s="224"/>
      <c r="AT321" s="225" t="s">
        <v>145</v>
      </c>
      <c r="AU321" s="225" t="s">
        <v>140</v>
      </c>
      <c r="AV321" s="12" t="s">
        <v>82</v>
      </c>
      <c r="AW321" s="12" t="s">
        <v>37</v>
      </c>
      <c r="AX321" s="12" t="s">
        <v>73</v>
      </c>
      <c r="AY321" s="225" t="s">
        <v>128</v>
      </c>
    </row>
    <row r="322" spans="2:65" s="13" customFormat="1">
      <c r="B322" s="226"/>
      <c r="C322" s="227"/>
      <c r="D322" s="206" t="s">
        <v>145</v>
      </c>
      <c r="E322" s="228" t="s">
        <v>22</v>
      </c>
      <c r="F322" s="229" t="s">
        <v>148</v>
      </c>
      <c r="G322" s="227"/>
      <c r="H322" s="230">
        <v>135</v>
      </c>
      <c r="I322" s="231"/>
      <c r="J322" s="227"/>
      <c r="K322" s="227"/>
      <c r="L322" s="232"/>
      <c r="M322" s="233"/>
      <c r="N322" s="234"/>
      <c r="O322" s="234"/>
      <c r="P322" s="234"/>
      <c r="Q322" s="234"/>
      <c r="R322" s="234"/>
      <c r="S322" s="234"/>
      <c r="T322" s="235"/>
      <c r="AT322" s="236" t="s">
        <v>145</v>
      </c>
      <c r="AU322" s="236" t="s">
        <v>140</v>
      </c>
      <c r="AV322" s="13" t="s">
        <v>135</v>
      </c>
      <c r="AW322" s="13" t="s">
        <v>37</v>
      </c>
      <c r="AX322" s="13" t="s">
        <v>24</v>
      </c>
      <c r="AY322" s="236" t="s">
        <v>128</v>
      </c>
    </row>
    <row r="323" spans="2:65" s="1" customFormat="1" ht="16.5" customHeight="1">
      <c r="B323" s="41"/>
      <c r="C323" s="192" t="s">
        <v>442</v>
      </c>
      <c r="D323" s="192" t="s">
        <v>130</v>
      </c>
      <c r="E323" s="193" t="s">
        <v>443</v>
      </c>
      <c r="F323" s="194" t="s">
        <v>444</v>
      </c>
      <c r="G323" s="195" t="s">
        <v>263</v>
      </c>
      <c r="H323" s="196">
        <v>135</v>
      </c>
      <c r="I323" s="197"/>
      <c r="J323" s="198">
        <f>ROUND(I323*H323,2)</f>
        <v>0</v>
      </c>
      <c r="K323" s="194" t="s">
        <v>134</v>
      </c>
      <c r="L323" s="61"/>
      <c r="M323" s="199" t="s">
        <v>22</v>
      </c>
      <c r="N323" s="200" t="s">
        <v>44</v>
      </c>
      <c r="O323" s="42"/>
      <c r="P323" s="201">
        <f>O323*H323</f>
        <v>0</v>
      </c>
      <c r="Q323" s="201">
        <v>0</v>
      </c>
      <c r="R323" s="201">
        <f>Q323*H323</f>
        <v>0</v>
      </c>
      <c r="S323" s="201">
        <v>0.316</v>
      </c>
      <c r="T323" s="202">
        <f>S323*H323</f>
        <v>42.660000000000004</v>
      </c>
      <c r="AR323" s="24" t="s">
        <v>135</v>
      </c>
      <c r="AT323" s="24" t="s">
        <v>130</v>
      </c>
      <c r="AU323" s="24" t="s">
        <v>140</v>
      </c>
      <c r="AY323" s="24" t="s">
        <v>128</v>
      </c>
      <c r="BE323" s="203">
        <f>IF(N323="základní",J323,0)</f>
        <v>0</v>
      </c>
      <c r="BF323" s="203">
        <f>IF(N323="snížená",J323,0)</f>
        <v>0</v>
      </c>
      <c r="BG323" s="203">
        <f>IF(N323="zákl. přenesená",J323,0)</f>
        <v>0</v>
      </c>
      <c r="BH323" s="203">
        <f>IF(N323="sníž. přenesená",J323,0)</f>
        <v>0</v>
      </c>
      <c r="BI323" s="203">
        <f>IF(N323="nulová",J323,0)</f>
        <v>0</v>
      </c>
      <c r="BJ323" s="24" t="s">
        <v>24</v>
      </c>
      <c r="BK323" s="203">
        <f>ROUND(I323*H323,2)</f>
        <v>0</v>
      </c>
      <c r="BL323" s="24" t="s">
        <v>135</v>
      </c>
      <c r="BM323" s="24" t="s">
        <v>445</v>
      </c>
    </row>
    <row r="324" spans="2:65" s="11" customFormat="1">
      <c r="B324" s="204"/>
      <c r="C324" s="205"/>
      <c r="D324" s="206" t="s">
        <v>145</v>
      </c>
      <c r="E324" s="207" t="s">
        <v>22</v>
      </c>
      <c r="F324" s="208" t="s">
        <v>440</v>
      </c>
      <c r="G324" s="205"/>
      <c r="H324" s="207" t="s">
        <v>22</v>
      </c>
      <c r="I324" s="209"/>
      <c r="J324" s="205"/>
      <c r="K324" s="205"/>
      <c r="L324" s="210"/>
      <c r="M324" s="211"/>
      <c r="N324" s="212"/>
      <c r="O324" s="212"/>
      <c r="P324" s="212"/>
      <c r="Q324" s="212"/>
      <c r="R324" s="212"/>
      <c r="S324" s="212"/>
      <c r="T324" s="213"/>
      <c r="AT324" s="214" t="s">
        <v>145</v>
      </c>
      <c r="AU324" s="214" t="s">
        <v>140</v>
      </c>
      <c r="AV324" s="11" t="s">
        <v>24</v>
      </c>
      <c r="AW324" s="11" t="s">
        <v>37</v>
      </c>
      <c r="AX324" s="11" t="s">
        <v>73</v>
      </c>
      <c r="AY324" s="214" t="s">
        <v>128</v>
      </c>
    </row>
    <row r="325" spans="2:65" s="12" customFormat="1">
      <c r="B325" s="215"/>
      <c r="C325" s="216"/>
      <c r="D325" s="206" t="s">
        <v>145</v>
      </c>
      <c r="E325" s="217" t="s">
        <v>22</v>
      </c>
      <c r="F325" s="218" t="s">
        <v>441</v>
      </c>
      <c r="G325" s="216"/>
      <c r="H325" s="219">
        <v>135</v>
      </c>
      <c r="I325" s="220"/>
      <c r="J325" s="216"/>
      <c r="K325" s="216"/>
      <c r="L325" s="221"/>
      <c r="M325" s="222"/>
      <c r="N325" s="223"/>
      <c r="O325" s="223"/>
      <c r="P325" s="223"/>
      <c r="Q325" s="223"/>
      <c r="R325" s="223"/>
      <c r="S325" s="223"/>
      <c r="T325" s="224"/>
      <c r="AT325" s="225" t="s">
        <v>145</v>
      </c>
      <c r="AU325" s="225" t="s">
        <v>140</v>
      </c>
      <c r="AV325" s="12" t="s">
        <v>82</v>
      </c>
      <c r="AW325" s="12" t="s">
        <v>37</v>
      </c>
      <c r="AX325" s="12" t="s">
        <v>73</v>
      </c>
      <c r="AY325" s="225" t="s">
        <v>128</v>
      </c>
    </row>
    <row r="326" spans="2:65" s="13" customFormat="1">
      <c r="B326" s="226"/>
      <c r="C326" s="227"/>
      <c r="D326" s="206" t="s">
        <v>145</v>
      </c>
      <c r="E326" s="228" t="s">
        <v>22</v>
      </c>
      <c r="F326" s="229" t="s">
        <v>148</v>
      </c>
      <c r="G326" s="227"/>
      <c r="H326" s="230">
        <v>135</v>
      </c>
      <c r="I326" s="231"/>
      <c r="J326" s="227"/>
      <c r="K326" s="227"/>
      <c r="L326" s="232"/>
      <c r="M326" s="233"/>
      <c r="N326" s="234"/>
      <c r="O326" s="234"/>
      <c r="P326" s="234"/>
      <c r="Q326" s="234"/>
      <c r="R326" s="234"/>
      <c r="S326" s="234"/>
      <c r="T326" s="235"/>
      <c r="AT326" s="236" t="s">
        <v>145</v>
      </c>
      <c r="AU326" s="236" t="s">
        <v>140</v>
      </c>
      <c r="AV326" s="13" t="s">
        <v>135</v>
      </c>
      <c r="AW326" s="13" t="s">
        <v>37</v>
      </c>
      <c r="AX326" s="13" t="s">
        <v>24</v>
      </c>
      <c r="AY326" s="236" t="s">
        <v>128</v>
      </c>
    </row>
    <row r="327" spans="2:65" s="1" customFormat="1" ht="25.5" customHeight="1">
      <c r="B327" s="41"/>
      <c r="C327" s="192" t="s">
        <v>446</v>
      </c>
      <c r="D327" s="192" t="s">
        <v>130</v>
      </c>
      <c r="E327" s="193" t="s">
        <v>447</v>
      </c>
      <c r="F327" s="194" t="s">
        <v>448</v>
      </c>
      <c r="G327" s="195" t="s">
        <v>263</v>
      </c>
      <c r="H327" s="196">
        <v>20</v>
      </c>
      <c r="I327" s="197"/>
      <c r="J327" s="198">
        <f>ROUND(I327*H327,2)</f>
        <v>0</v>
      </c>
      <c r="K327" s="194" t="s">
        <v>134</v>
      </c>
      <c r="L327" s="61"/>
      <c r="M327" s="199" t="s">
        <v>22</v>
      </c>
      <c r="N327" s="200" t="s">
        <v>44</v>
      </c>
      <c r="O327" s="42"/>
      <c r="P327" s="201">
        <f>O327*H327</f>
        <v>0</v>
      </c>
      <c r="Q327" s="201">
        <v>4.0000000000000003E-5</v>
      </c>
      <c r="R327" s="201">
        <f>Q327*H327</f>
        <v>8.0000000000000004E-4</v>
      </c>
      <c r="S327" s="201">
        <v>0.128</v>
      </c>
      <c r="T327" s="202">
        <f>S327*H327</f>
        <v>2.56</v>
      </c>
      <c r="AR327" s="24" t="s">
        <v>135</v>
      </c>
      <c r="AT327" s="24" t="s">
        <v>130</v>
      </c>
      <c r="AU327" s="24" t="s">
        <v>140</v>
      </c>
      <c r="AY327" s="24" t="s">
        <v>128</v>
      </c>
      <c r="BE327" s="203">
        <f>IF(N327="základní",J327,0)</f>
        <v>0</v>
      </c>
      <c r="BF327" s="203">
        <f>IF(N327="snížená",J327,0)</f>
        <v>0</v>
      </c>
      <c r="BG327" s="203">
        <f>IF(N327="zákl. přenesená",J327,0)</f>
        <v>0</v>
      </c>
      <c r="BH327" s="203">
        <f>IF(N327="sníž. přenesená",J327,0)</f>
        <v>0</v>
      </c>
      <c r="BI327" s="203">
        <f>IF(N327="nulová",J327,0)</f>
        <v>0</v>
      </c>
      <c r="BJ327" s="24" t="s">
        <v>24</v>
      </c>
      <c r="BK327" s="203">
        <f>ROUND(I327*H327,2)</f>
        <v>0</v>
      </c>
      <c r="BL327" s="24" t="s">
        <v>135</v>
      </c>
      <c r="BM327" s="24" t="s">
        <v>449</v>
      </c>
    </row>
    <row r="328" spans="2:65" s="11" customFormat="1">
      <c r="B328" s="204"/>
      <c r="C328" s="205"/>
      <c r="D328" s="206" t="s">
        <v>145</v>
      </c>
      <c r="E328" s="207" t="s">
        <v>22</v>
      </c>
      <c r="F328" s="208" t="s">
        <v>450</v>
      </c>
      <c r="G328" s="205"/>
      <c r="H328" s="207" t="s">
        <v>22</v>
      </c>
      <c r="I328" s="209"/>
      <c r="J328" s="205"/>
      <c r="K328" s="205"/>
      <c r="L328" s="210"/>
      <c r="M328" s="211"/>
      <c r="N328" s="212"/>
      <c r="O328" s="212"/>
      <c r="P328" s="212"/>
      <c r="Q328" s="212"/>
      <c r="R328" s="212"/>
      <c r="S328" s="212"/>
      <c r="T328" s="213"/>
      <c r="AT328" s="214" t="s">
        <v>145</v>
      </c>
      <c r="AU328" s="214" t="s">
        <v>140</v>
      </c>
      <c r="AV328" s="11" t="s">
        <v>24</v>
      </c>
      <c r="AW328" s="11" t="s">
        <v>37</v>
      </c>
      <c r="AX328" s="11" t="s">
        <v>73</v>
      </c>
      <c r="AY328" s="214" t="s">
        <v>128</v>
      </c>
    </row>
    <row r="329" spans="2:65" s="12" customFormat="1">
      <c r="B329" s="215"/>
      <c r="C329" s="216"/>
      <c r="D329" s="206" t="s">
        <v>145</v>
      </c>
      <c r="E329" s="217" t="s">
        <v>22</v>
      </c>
      <c r="F329" s="218" t="s">
        <v>451</v>
      </c>
      <c r="G329" s="216"/>
      <c r="H329" s="219">
        <v>20</v>
      </c>
      <c r="I329" s="220"/>
      <c r="J329" s="216"/>
      <c r="K329" s="216"/>
      <c r="L329" s="221"/>
      <c r="M329" s="222"/>
      <c r="N329" s="223"/>
      <c r="O329" s="223"/>
      <c r="P329" s="223"/>
      <c r="Q329" s="223"/>
      <c r="R329" s="223"/>
      <c r="S329" s="223"/>
      <c r="T329" s="224"/>
      <c r="AT329" s="225" t="s">
        <v>145</v>
      </c>
      <c r="AU329" s="225" t="s">
        <v>140</v>
      </c>
      <c r="AV329" s="12" t="s">
        <v>82</v>
      </c>
      <c r="AW329" s="12" t="s">
        <v>37</v>
      </c>
      <c r="AX329" s="12" t="s">
        <v>73</v>
      </c>
      <c r="AY329" s="225" t="s">
        <v>128</v>
      </c>
    </row>
    <row r="330" spans="2:65" s="13" customFormat="1">
      <c r="B330" s="226"/>
      <c r="C330" s="227"/>
      <c r="D330" s="206" t="s">
        <v>145</v>
      </c>
      <c r="E330" s="228" t="s">
        <v>22</v>
      </c>
      <c r="F330" s="229" t="s">
        <v>148</v>
      </c>
      <c r="G330" s="227"/>
      <c r="H330" s="230">
        <v>20</v>
      </c>
      <c r="I330" s="231"/>
      <c r="J330" s="227"/>
      <c r="K330" s="227"/>
      <c r="L330" s="232"/>
      <c r="M330" s="233"/>
      <c r="N330" s="234"/>
      <c r="O330" s="234"/>
      <c r="P330" s="234"/>
      <c r="Q330" s="234"/>
      <c r="R330" s="234"/>
      <c r="S330" s="234"/>
      <c r="T330" s="235"/>
      <c r="AT330" s="236" t="s">
        <v>145</v>
      </c>
      <c r="AU330" s="236" t="s">
        <v>140</v>
      </c>
      <c r="AV330" s="13" t="s">
        <v>135</v>
      </c>
      <c r="AW330" s="13" t="s">
        <v>37</v>
      </c>
      <c r="AX330" s="13" t="s">
        <v>24</v>
      </c>
      <c r="AY330" s="236" t="s">
        <v>128</v>
      </c>
    </row>
    <row r="331" spans="2:65" s="1" customFormat="1" ht="25.5" customHeight="1">
      <c r="B331" s="41"/>
      <c r="C331" s="192" t="s">
        <v>452</v>
      </c>
      <c r="D331" s="192" t="s">
        <v>130</v>
      </c>
      <c r="E331" s="193" t="s">
        <v>453</v>
      </c>
      <c r="F331" s="194" t="s">
        <v>454</v>
      </c>
      <c r="G331" s="195" t="s">
        <v>263</v>
      </c>
      <c r="H331" s="196">
        <v>890</v>
      </c>
      <c r="I331" s="197"/>
      <c r="J331" s="198">
        <f>ROUND(I331*H331,2)</f>
        <v>0</v>
      </c>
      <c r="K331" s="194" t="s">
        <v>134</v>
      </c>
      <c r="L331" s="61"/>
      <c r="M331" s="199" t="s">
        <v>22</v>
      </c>
      <c r="N331" s="200" t="s">
        <v>44</v>
      </c>
      <c r="O331" s="42"/>
      <c r="P331" s="201">
        <f>O331*H331</f>
        <v>0</v>
      </c>
      <c r="Q331" s="201">
        <v>4.0000000000000003E-5</v>
      </c>
      <c r="R331" s="201">
        <f>Q331*H331</f>
        <v>3.56E-2</v>
      </c>
      <c r="S331" s="201">
        <v>0.10299999999999999</v>
      </c>
      <c r="T331" s="202">
        <f>S331*H331</f>
        <v>91.67</v>
      </c>
      <c r="AR331" s="24" t="s">
        <v>135</v>
      </c>
      <c r="AT331" s="24" t="s">
        <v>130</v>
      </c>
      <c r="AU331" s="24" t="s">
        <v>140</v>
      </c>
      <c r="AY331" s="24" t="s">
        <v>128</v>
      </c>
      <c r="BE331" s="203">
        <f>IF(N331="základní",J331,0)</f>
        <v>0</v>
      </c>
      <c r="BF331" s="203">
        <f>IF(N331="snížená",J331,0)</f>
        <v>0</v>
      </c>
      <c r="BG331" s="203">
        <f>IF(N331="zákl. přenesená",J331,0)</f>
        <v>0</v>
      </c>
      <c r="BH331" s="203">
        <f>IF(N331="sníž. přenesená",J331,0)</f>
        <v>0</v>
      </c>
      <c r="BI331" s="203">
        <f>IF(N331="nulová",J331,0)</f>
        <v>0</v>
      </c>
      <c r="BJ331" s="24" t="s">
        <v>24</v>
      </c>
      <c r="BK331" s="203">
        <f>ROUND(I331*H331,2)</f>
        <v>0</v>
      </c>
      <c r="BL331" s="24" t="s">
        <v>135</v>
      </c>
      <c r="BM331" s="24" t="s">
        <v>455</v>
      </c>
    </row>
    <row r="332" spans="2:65" s="11" customFormat="1">
      <c r="B332" s="204"/>
      <c r="C332" s="205"/>
      <c r="D332" s="206" t="s">
        <v>145</v>
      </c>
      <c r="E332" s="207" t="s">
        <v>22</v>
      </c>
      <c r="F332" s="208" t="s">
        <v>456</v>
      </c>
      <c r="G332" s="205"/>
      <c r="H332" s="207" t="s">
        <v>22</v>
      </c>
      <c r="I332" s="209"/>
      <c r="J332" s="205"/>
      <c r="K332" s="205"/>
      <c r="L332" s="210"/>
      <c r="M332" s="211"/>
      <c r="N332" s="212"/>
      <c r="O332" s="212"/>
      <c r="P332" s="212"/>
      <c r="Q332" s="212"/>
      <c r="R332" s="212"/>
      <c r="S332" s="212"/>
      <c r="T332" s="213"/>
      <c r="AT332" s="214" t="s">
        <v>145</v>
      </c>
      <c r="AU332" s="214" t="s">
        <v>140</v>
      </c>
      <c r="AV332" s="11" t="s">
        <v>24</v>
      </c>
      <c r="AW332" s="11" t="s">
        <v>37</v>
      </c>
      <c r="AX332" s="11" t="s">
        <v>73</v>
      </c>
      <c r="AY332" s="214" t="s">
        <v>128</v>
      </c>
    </row>
    <row r="333" spans="2:65" s="12" customFormat="1">
      <c r="B333" s="215"/>
      <c r="C333" s="216"/>
      <c r="D333" s="206" t="s">
        <v>145</v>
      </c>
      <c r="E333" s="217" t="s">
        <v>22</v>
      </c>
      <c r="F333" s="218" t="s">
        <v>457</v>
      </c>
      <c r="G333" s="216"/>
      <c r="H333" s="219">
        <v>890</v>
      </c>
      <c r="I333" s="220"/>
      <c r="J333" s="216"/>
      <c r="K333" s="216"/>
      <c r="L333" s="221"/>
      <c r="M333" s="222"/>
      <c r="N333" s="223"/>
      <c r="O333" s="223"/>
      <c r="P333" s="223"/>
      <c r="Q333" s="223"/>
      <c r="R333" s="223"/>
      <c r="S333" s="223"/>
      <c r="T333" s="224"/>
      <c r="AT333" s="225" t="s">
        <v>145</v>
      </c>
      <c r="AU333" s="225" t="s">
        <v>140</v>
      </c>
      <c r="AV333" s="12" t="s">
        <v>82</v>
      </c>
      <c r="AW333" s="12" t="s">
        <v>37</v>
      </c>
      <c r="AX333" s="12" t="s">
        <v>73</v>
      </c>
      <c r="AY333" s="225" t="s">
        <v>128</v>
      </c>
    </row>
    <row r="334" spans="2:65" s="13" customFormat="1">
      <c r="B334" s="226"/>
      <c r="C334" s="227"/>
      <c r="D334" s="206" t="s">
        <v>145</v>
      </c>
      <c r="E334" s="228" t="s">
        <v>22</v>
      </c>
      <c r="F334" s="229" t="s">
        <v>148</v>
      </c>
      <c r="G334" s="227"/>
      <c r="H334" s="230">
        <v>890</v>
      </c>
      <c r="I334" s="231"/>
      <c r="J334" s="227"/>
      <c r="K334" s="227"/>
      <c r="L334" s="232"/>
      <c r="M334" s="233"/>
      <c r="N334" s="234"/>
      <c r="O334" s="234"/>
      <c r="P334" s="234"/>
      <c r="Q334" s="234"/>
      <c r="R334" s="234"/>
      <c r="S334" s="234"/>
      <c r="T334" s="235"/>
      <c r="AT334" s="236" t="s">
        <v>145</v>
      </c>
      <c r="AU334" s="236" t="s">
        <v>140</v>
      </c>
      <c r="AV334" s="13" t="s">
        <v>135</v>
      </c>
      <c r="AW334" s="13" t="s">
        <v>37</v>
      </c>
      <c r="AX334" s="13" t="s">
        <v>24</v>
      </c>
      <c r="AY334" s="236" t="s">
        <v>128</v>
      </c>
    </row>
    <row r="335" spans="2:65" s="1" customFormat="1" ht="16.5" customHeight="1">
      <c r="B335" s="41"/>
      <c r="C335" s="192" t="s">
        <v>458</v>
      </c>
      <c r="D335" s="192" t="s">
        <v>130</v>
      </c>
      <c r="E335" s="193" t="s">
        <v>459</v>
      </c>
      <c r="F335" s="194" t="s">
        <v>460</v>
      </c>
      <c r="G335" s="195" t="s">
        <v>461</v>
      </c>
      <c r="H335" s="196">
        <v>180</v>
      </c>
      <c r="I335" s="197"/>
      <c r="J335" s="198">
        <f>ROUND(I335*H335,2)</f>
        <v>0</v>
      </c>
      <c r="K335" s="194" t="s">
        <v>134</v>
      </c>
      <c r="L335" s="61"/>
      <c r="M335" s="199" t="s">
        <v>22</v>
      </c>
      <c r="N335" s="200" t="s">
        <v>44</v>
      </c>
      <c r="O335" s="42"/>
      <c r="P335" s="201">
        <f>O335*H335</f>
        <v>0</v>
      </c>
      <c r="Q335" s="201">
        <v>0</v>
      </c>
      <c r="R335" s="201">
        <f>Q335*H335</f>
        <v>0</v>
      </c>
      <c r="S335" s="201">
        <v>0.20499999999999999</v>
      </c>
      <c r="T335" s="202">
        <f>S335*H335</f>
        <v>36.9</v>
      </c>
      <c r="AR335" s="24" t="s">
        <v>135</v>
      </c>
      <c r="AT335" s="24" t="s">
        <v>130</v>
      </c>
      <c r="AU335" s="24" t="s">
        <v>140</v>
      </c>
      <c r="AY335" s="24" t="s">
        <v>128</v>
      </c>
      <c r="BE335" s="203">
        <f>IF(N335="základní",J335,0)</f>
        <v>0</v>
      </c>
      <c r="BF335" s="203">
        <f>IF(N335="snížená",J335,0)</f>
        <v>0</v>
      </c>
      <c r="BG335" s="203">
        <f>IF(N335="zákl. přenesená",J335,0)</f>
        <v>0</v>
      </c>
      <c r="BH335" s="203">
        <f>IF(N335="sníž. přenesená",J335,0)</f>
        <v>0</v>
      </c>
      <c r="BI335" s="203">
        <f>IF(N335="nulová",J335,0)</f>
        <v>0</v>
      </c>
      <c r="BJ335" s="24" t="s">
        <v>24</v>
      </c>
      <c r="BK335" s="203">
        <f>ROUND(I335*H335,2)</f>
        <v>0</v>
      </c>
      <c r="BL335" s="24" t="s">
        <v>135</v>
      </c>
      <c r="BM335" s="24" t="s">
        <v>462</v>
      </c>
    </row>
    <row r="336" spans="2:65" s="11" customFormat="1">
      <c r="B336" s="204"/>
      <c r="C336" s="205"/>
      <c r="D336" s="206" t="s">
        <v>145</v>
      </c>
      <c r="E336" s="207" t="s">
        <v>22</v>
      </c>
      <c r="F336" s="208" t="s">
        <v>463</v>
      </c>
      <c r="G336" s="205"/>
      <c r="H336" s="207" t="s">
        <v>22</v>
      </c>
      <c r="I336" s="209"/>
      <c r="J336" s="205"/>
      <c r="K336" s="205"/>
      <c r="L336" s="210"/>
      <c r="M336" s="211"/>
      <c r="N336" s="212"/>
      <c r="O336" s="212"/>
      <c r="P336" s="212"/>
      <c r="Q336" s="212"/>
      <c r="R336" s="212"/>
      <c r="S336" s="212"/>
      <c r="T336" s="213"/>
      <c r="AT336" s="214" t="s">
        <v>145</v>
      </c>
      <c r="AU336" s="214" t="s">
        <v>140</v>
      </c>
      <c r="AV336" s="11" t="s">
        <v>24</v>
      </c>
      <c r="AW336" s="11" t="s">
        <v>37</v>
      </c>
      <c r="AX336" s="11" t="s">
        <v>73</v>
      </c>
      <c r="AY336" s="214" t="s">
        <v>128</v>
      </c>
    </row>
    <row r="337" spans="2:65" s="12" customFormat="1">
      <c r="B337" s="215"/>
      <c r="C337" s="216"/>
      <c r="D337" s="206" t="s">
        <v>145</v>
      </c>
      <c r="E337" s="217" t="s">
        <v>22</v>
      </c>
      <c r="F337" s="218" t="s">
        <v>464</v>
      </c>
      <c r="G337" s="216"/>
      <c r="H337" s="219">
        <v>180</v>
      </c>
      <c r="I337" s="220"/>
      <c r="J337" s="216"/>
      <c r="K337" s="216"/>
      <c r="L337" s="221"/>
      <c r="M337" s="222"/>
      <c r="N337" s="223"/>
      <c r="O337" s="223"/>
      <c r="P337" s="223"/>
      <c r="Q337" s="223"/>
      <c r="R337" s="223"/>
      <c r="S337" s="223"/>
      <c r="T337" s="224"/>
      <c r="AT337" s="225" t="s">
        <v>145</v>
      </c>
      <c r="AU337" s="225" t="s">
        <v>140</v>
      </c>
      <c r="AV337" s="12" t="s">
        <v>82</v>
      </c>
      <c r="AW337" s="12" t="s">
        <v>37</v>
      </c>
      <c r="AX337" s="12" t="s">
        <v>73</v>
      </c>
      <c r="AY337" s="225" t="s">
        <v>128</v>
      </c>
    </row>
    <row r="338" spans="2:65" s="13" customFormat="1">
      <c r="B338" s="226"/>
      <c r="C338" s="227"/>
      <c r="D338" s="206" t="s">
        <v>145</v>
      </c>
      <c r="E338" s="228" t="s">
        <v>22</v>
      </c>
      <c r="F338" s="229" t="s">
        <v>148</v>
      </c>
      <c r="G338" s="227"/>
      <c r="H338" s="230">
        <v>180</v>
      </c>
      <c r="I338" s="231"/>
      <c r="J338" s="227"/>
      <c r="K338" s="227"/>
      <c r="L338" s="232"/>
      <c r="M338" s="233"/>
      <c r="N338" s="234"/>
      <c r="O338" s="234"/>
      <c r="P338" s="234"/>
      <c r="Q338" s="234"/>
      <c r="R338" s="234"/>
      <c r="S338" s="234"/>
      <c r="T338" s="235"/>
      <c r="AT338" s="236" t="s">
        <v>145</v>
      </c>
      <c r="AU338" s="236" t="s">
        <v>140</v>
      </c>
      <c r="AV338" s="13" t="s">
        <v>135</v>
      </c>
      <c r="AW338" s="13" t="s">
        <v>37</v>
      </c>
      <c r="AX338" s="13" t="s">
        <v>24</v>
      </c>
      <c r="AY338" s="236" t="s">
        <v>128</v>
      </c>
    </row>
    <row r="339" spans="2:65" s="1" customFormat="1" ht="16.5" customHeight="1">
      <c r="B339" s="41"/>
      <c r="C339" s="192" t="s">
        <v>465</v>
      </c>
      <c r="D339" s="192" t="s">
        <v>130</v>
      </c>
      <c r="E339" s="193" t="s">
        <v>466</v>
      </c>
      <c r="F339" s="194" t="s">
        <v>467</v>
      </c>
      <c r="G339" s="195" t="s">
        <v>461</v>
      </c>
      <c r="H339" s="196">
        <v>12</v>
      </c>
      <c r="I339" s="197"/>
      <c r="J339" s="198">
        <f>ROUND(I339*H339,2)</f>
        <v>0</v>
      </c>
      <c r="K339" s="194" t="s">
        <v>134</v>
      </c>
      <c r="L339" s="61"/>
      <c r="M339" s="199" t="s">
        <v>22</v>
      </c>
      <c r="N339" s="200" t="s">
        <v>44</v>
      </c>
      <c r="O339" s="42"/>
      <c r="P339" s="201">
        <f>O339*H339</f>
        <v>0</v>
      </c>
      <c r="Q339" s="201">
        <v>0</v>
      </c>
      <c r="R339" s="201">
        <f>Q339*H339</f>
        <v>0</v>
      </c>
      <c r="S339" s="201">
        <v>0.04</v>
      </c>
      <c r="T339" s="202">
        <f>S339*H339</f>
        <v>0.48</v>
      </c>
      <c r="AR339" s="24" t="s">
        <v>135</v>
      </c>
      <c r="AT339" s="24" t="s">
        <v>130</v>
      </c>
      <c r="AU339" s="24" t="s">
        <v>140</v>
      </c>
      <c r="AY339" s="24" t="s">
        <v>128</v>
      </c>
      <c r="BE339" s="203">
        <f>IF(N339="základní",J339,0)</f>
        <v>0</v>
      </c>
      <c r="BF339" s="203">
        <f>IF(N339="snížená",J339,0)</f>
        <v>0</v>
      </c>
      <c r="BG339" s="203">
        <f>IF(N339="zákl. přenesená",J339,0)</f>
        <v>0</v>
      </c>
      <c r="BH339" s="203">
        <f>IF(N339="sníž. přenesená",J339,0)</f>
        <v>0</v>
      </c>
      <c r="BI339" s="203">
        <f>IF(N339="nulová",J339,0)</f>
        <v>0</v>
      </c>
      <c r="BJ339" s="24" t="s">
        <v>24</v>
      </c>
      <c r="BK339" s="203">
        <f>ROUND(I339*H339,2)</f>
        <v>0</v>
      </c>
      <c r="BL339" s="24" t="s">
        <v>135</v>
      </c>
      <c r="BM339" s="24" t="s">
        <v>468</v>
      </c>
    </row>
    <row r="340" spans="2:65" s="11" customFormat="1">
      <c r="B340" s="204"/>
      <c r="C340" s="205"/>
      <c r="D340" s="206" t="s">
        <v>145</v>
      </c>
      <c r="E340" s="207" t="s">
        <v>22</v>
      </c>
      <c r="F340" s="208" t="s">
        <v>463</v>
      </c>
      <c r="G340" s="205"/>
      <c r="H340" s="207" t="s">
        <v>22</v>
      </c>
      <c r="I340" s="209"/>
      <c r="J340" s="205"/>
      <c r="K340" s="205"/>
      <c r="L340" s="210"/>
      <c r="M340" s="211"/>
      <c r="N340" s="212"/>
      <c r="O340" s="212"/>
      <c r="P340" s="212"/>
      <c r="Q340" s="212"/>
      <c r="R340" s="212"/>
      <c r="S340" s="212"/>
      <c r="T340" s="213"/>
      <c r="AT340" s="214" t="s">
        <v>145</v>
      </c>
      <c r="AU340" s="214" t="s">
        <v>140</v>
      </c>
      <c r="AV340" s="11" t="s">
        <v>24</v>
      </c>
      <c r="AW340" s="11" t="s">
        <v>37</v>
      </c>
      <c r="AX340" s="11" t="s">
        <v>73</v>
      </c>
      <c r="AY340" s="214" t="s">
        <v>128</v>
      </c>
    </row>
    <row r="341" spans="2:65" s="12" customFormat="1">
      <c r="B341" s="215"/>
      <c r="C341" s="216"/>
      <c r="D341" s="206" t="s">
        <v>145</v>
      </c>
      <c r="E341" s="217" t="s">
        <v>22</v>
      </c>
      <c r="F341" s="218" t="s">
        <v>469</v>
      </c>
      <c r="G341" s="216"/>
      <c r="H341" s="219">
        <v>12</v>
      </c>
      <c r="I341" s="220"/>
      <c r="J341" s="216"/>
      <c r="K341" s="216"/>
      <c r="L341" s="221"/>
      <c r="M341" s="222"/>
      <c r="N341" s="223"/>
      <c r="O341" s="223"/>
      <c r="P341" s="223"/>
      <c r="Q341" s="223"/>
      <c r="R341" s="223"/>
      <c r="S341" s="223"/>
      <c r="T341" s="224"/>
      <c r="AT341" s="225" t="s">
        <v>145</v>
      </c>
      <c r="AU341" s="225" t="s">
        <v>140</v>
      </c>
      <c r="AV341" s="12" t="s">
        <v>82</v>
      </c>
      <c r="AW341" s="12" t="s">
        <v>37</v>
      </c>
      <c r="AX341" s="12" t="s">
        <v>73</v>
      </c>
      <c r="AY341" s="225" t="s">
        <v>128</v>
      </c>
    </row>
    <row r="342" spans="2:65" s="13" customFormat="1">
      <c r="B342" s="226"/>
      <c r="C342" s="227"/>
      <c r="D342" s="206" t="s">
        <v>145</v>
      </c>
      <c r="E342" s="228" t="s">
        <v>22</v>
      </c>
      <c r="F342" s="229" t="s">
        <v>148</v>
      </c>
      <c r="G342" s="227"/>
      <c r="H342" s="230">
        <v>12</v>
      </c>
      <c r="I342" s="231"/>
      <c r="J342" s="227"/>
      <c r="K342" s="227"/>
      <c r="L342" s="232"/>
      <c r="M342" s="233"/>
      <c r="N342" s="234"/>
      <c r="O342" s="234"/>
      <c r="P342" s="234"/>
      <c r="Q342" s="234"/>
      <c r="R342" s="234"/>
      <c r="S342" s="234"/>
      <c r="T342" s="235"/>
      <c r="AT342" s="236" t="s">
        <v>145</v>
      </c>
      <c r="AU342" s="236" t="s">
        <v>140</v>
      </c>
      <c r="AV342" s="13" t="s">
        <v>135</v>
      </c>
      <c r="AW342" s="13" t="s">
        <v>37</v>
      </c>
      <c r="AX342" s="13" t="s">
        <v>24</v>
      </c>
      <c r="AY342" s="236" t="s">
        <v>128</v>
      </c>
    </row>
    <row r="343" spans="2:65" s="1" customFormat="1" ht="16.5" customHeight="1">
      <c r="B343" s="41"/>
      <c r="C343" s="192" t="s">
        <v>470</v>
      </c>
      <c r="D343" s="192" t="s">
        <v>130</v>
      </c>
      <c r="E343" s="193" t="s">
        <v>471</v>
      </c>
      <c r="F343" s="194" t="s">
        <v>472</v>
      </c>
      <c r="G343" s="195" t="s">
        <v>461</v>
      </c>
      <c r="H343" s="196">
        <v>60</v>
      </c>
      <c r="I343" s="197"/>
      <c r="J343" s="198">
        <f>ROUND(I343*H343,2)</f>
        <v>0</v>
      </c>
      <c r="K343" s="194" t="s">
        <v>134</v>
      </c>
      <c r="L343" s="61"/>
      <c r="M343" s="199" t="s">
        <v>22</v>
      </c>
      <c r="N343" s="200" t="s">
        <v>44</v>
      </c>
      <c r="O343" s="42"/>
      <c r="P343" s="201">
        <f>O343*H343</f>
        <v>0</v>
      </c>
      <c r="Q343" s="201">
        <v>0</v>
      </c>
      <c r="R343" s="201">
        <f>Q343*H343</f>
        <v>0</v>
      </c>
      <c r="S343" s="201">
        <v>0</v>
      </c>
      <c r="T343" s="202">
        <f>S343*H343</f>
        <v>0</v>
      </c>
      <c r="AR343" s="24" t="s">
        <v>135</v>
      </c>
      <c r="AT343" s="24" t="s">
        <v>130</v>
      </c>
      <c r="AU343" s="24" t="s">
        <v>140</v>
      </c>
      <c r="AY343" s="24" t="s">
        <v>128</v>
      </c>
      <c r="BE343" s="203">
        <f>IF(N343="základní",J343,0)</f>
        <v>0</v>
      </c>
      <c r="BF343" s="203">
        <f>IF(N343="snížená",J343,0)</f>
        <v>0</v>
      </c>
      <c r="BG343" s="203">
        <f>IF(N343="zákl. přenesená",J343,0)</f>
        <v>0</v>
      </c>
      <c r="BH343" s="203">
        <f>IF(N343="sníž. přenesená",J343,0)</f>
        <v>0</v>
      </c>
      <c r="BI343" s="203">
        <f>IF(N343="nulová",J343,0)</f>
        <v>0</v>
      </c>
      <c r="BJ343" s="24" t="s">
        <v>24</v>
      </c>
      <c r="BK343" s="203">
        <f>ROUND(I343*H343,2)</f>
        <v>0</v>
      </c>
      <c r="BL343" s="24" t="s">
        <v>135</v>
      </c>
      <c r="BM343" s="24" t="s">
        <v>473</v>
      </c>
    </row>
    <row r="344" spans="2:65" s="11" customFormat="1">
      <c r="B344" s="204"/>
      <c r="C344" s="205"/>
      <c r="D344" s="206" t="s">
        <v>145</v>
      </c>
      <c r="E344" s="207" t="s">
        <v>22</v>
      </c>
      <c r="F344" s="208" t="s">
        <v>474</v>
      </c>
      <c r="G344" s="205"/>
      <c r="H344" s="207" t="s">
        <v>22</v>
      </c>
      <c r="I344" s="209"/>
      <c r="J344" s="205"/>
      <c r="K344" s="205"/>
      <c r="L344" s="210"/>
      <c r="M344" s="211"/>
      <c r="N344" s="212"/>
      <c r="O344" s="212"/>
      <c r="P344" s="212"/>
      <c r="Q344" s="212"/>
      <c r="R344" s="212"/>
      <c r="S344" s="212"/>
      <c r="T344" s="213"/>
      <c r="AT344" s="214" t="s">
        <v>145</v>
      </c>
      <c r="AU344" s="214" t="s">
        <v>140</v>
      </c>
      <c r="AV344" s="11" t="s">
        <v>24</v>
      </c>
      <c r="AW344" s="11" t="s">
        <v>37</v>
      </c>
      <c r="AX344" s="11" t="s">
        <v>73</v>
      </c>
      <c r="AY344" s="214" t="s">
        <v>128</v>
      </c>
    </row>
    <row r="345" spans="2:65" s="12" customFormat="1">
      <c r="B345" s="215"/>
      <c r="C345" s="216"/>
      <c r="D345" s="206" t="s">
        <v>145</v>
      </c>
      <c r="E345" s="217" t="s">
        <v>22</v>
      </c>
      <c r="F345" s="218" t="s">
        <v>475</v>
      </c>
      <c r="G345" s="216"/>
      <c r="H345" s="219">
        <v>60</v>
      </c>
      <c r="I345" s="220"/>
      <c r="J345" s="216"/>
      <c r="K345" s="216"/>
      <c r="L345" s="221"/>
      <c r="M345" s="222"/>
      <c r="N345" s="223"/>
      <c r="O345" s="223"/>
      <c r="P345" s="223"/>
      <c r="Q345" s="223"/>
      <c r="R345" s="223"/>
      <c r="S345" s="223"/>
      <c r="T345" s="224"/>
      <c r="AT345" s="225" t="s">
        <v>145</v>
      </c>
      <c r="AU345" s="225" t="s">
        <v>140</v>
      </c>
      <c r="AV345" s="12" t="s">
        <v>82</v>
      </c>
      <c r="AW345" s="12" t="s">
        <v>37</v>
      </c>
      <c r="AX345" s="12" t="s">
        <v>73</v>
      </c>
      <c r="AY345" s="225" t="s">
        <v>128</v>
      </c>
    </row>
    <row r="346" spans="2:65" s="13" customFormat="1">
      <c r="B346" s="226"/>
      <c r="C346" s="227"/>
      <c r="D346" s="206" t="s">
        <v>145</v>
      </c>
      <c r="E346" s="228" t="s">
        <v>22</v>
      </c>
      <c r="F346" s="229" t="s">
        <v>148</v>
      </c>
      <c r="G346" s="227"/>
      <c r="H346" s="230">
        <v>60</v>
      </c>
      <c r="I346" s="231"/>
      <c r="J346" s="227"/>
      <c r="K346" s="227"/>
      <c r="L346" s="232"/>
      <c r="M346" s="233"/>
      <c r="N346" s="234"/>
      <c r="O346" s="234"/>
      <c r="P346" s="234"/>
      <c r="Q346" s="234"/>
      <c r="R346" s="234"/>
      <c r="S346" s="234"/>
      <c r="T346" s="235"/>
      <c r="AT346" s="236" t="s">
        <v>145</v>
      </c>
      <c r="AU346" s="236" t="s">
        <v>140</v>
      </c>
      <c r="AV346" s="13" t="s">
        <v>135</v>
      </c>
      <c r="AW346" s="13" t="s">
        <v>37</v>
      </c>
      <c r="AX346" s="13" t="s">
        <v>24</v>
      </c>
      <c r="AY346" s="236" t="s">
        <v>128</v>
      </c>
    </row>
    <row r="347" spans="2:65" s="1" customFormat="1" ht="16.5" customHeight="1">
      <c r="B347" s="41"/>
      <c r="C347" s="192" t="s">
        <v>476</v>
      </c>
      <c r="D347" s="192" t="s">
        <v>130</v>
      </c>
      <c r="E347" s="193" t="s">
        <v>477</v>
      </c>
      <c r="F347" s="194" t="s">
        <v>478</v>
      </c>
      <c r="G347" s="195" t="s">
        <v>329</v>
      </c>
      <c r="H347" s="196">
        <v>268.81</v>
      </c>
      <c r="I347" s="197"/>
      <c r="J347" s="198">
        <f>ROUND(I347*H347,2)</f>
        <v>0</v>
      </c>
      <c r="K347" s="194" t="s">
        <v>134</v>
      </c>
      <c r="L347" s="61"/>
      <c r="M347" s="199" t="s">
        <v>22</v>
      </c>
      <c r="N347" s="200" t="s">
        <v>44</v>
      </c>
      <c r="O347" s="42"/>
      <c r="P347" s="201">
        <f>O347*H347</f>
        <v>0</v>
      </c>
      <c r="Q347" s="201">
        <v>0</v>
      </c>
      <c r="R347" s="201">
        <f>Q347*H347</f>
        <v>0</v>
      </c>
      <c r="S347" s="201">
        <v>0</v>
      </c>
      <c r="T347" s="202">
        <f>S347*H347</f>
        <v>0</v>
      </c>
      <c r="AR347" s="24" t="s">
        <v>135</v>
      </c>
      <c r="AT347" s="24" t="s">
        <v>130</v>
      </c>
      <c r="AU347" s="24" t="s">
        <v>140</v>
      </c>
      <c r="AY347" s="24" t="s">
        <v>128</v>
      </c>
      <c r="BE347" s="203">
        <f>IF(N347="základní",J347,0)</f>
        <v>0</v>
      </c>
      <c r="BF347" s="203">
        <f>IF(N347="snížená",J347,0)</f>
        <v>0</v>
      </c>
      <c r="BG347" s="203">
        <f>IF(N347="zákl. přenesená",J347,0)</f>
        <v>0</v>
      </c>
      <c r="BH347" s="203">
        <f>IF(N347="sníž. přenesená",J347,0)</f>
        <v>0</v>
      </c>
      <c r="BI347" s="203">
        <f>IF(N347="nulová",J347,0)</f>
        <v>0</v>
      </c>
      <c r="BJ347" s="24" t="s">
        <v>24</v>
      </c>
      <c r="BK347" s="203">
        <f>ROUND(I347*H347,2)</f>
        <v>0</v>
      </c>
      <c r="BL347" s="24" t="s">
        <v>135</v>
      </c>
      <c r="BM347" s="24" t="s">
        <v>479</v>
      </c>
    </row>
    <row r="348" spans="2:65" s="1" customFormat="1" ht="16.5" customHeight="1">
      <c r="B348" s="41"/>
      <c r="C348" s="192" t="s">
        <v>480</v>
      </c>
      <c r="D348" s="192" t="s">
        <v>130</v>
      </c>
      <c r="E348" s="193" t="s">
        <v>481</v>
      </c>
      <c r="F348" s="194" t="s">
        <v>482</v>
      </c>
      <c r="G348" s="195" t="s">
        <v>329</v>
      </c>
      <c r="H348" s="196">
        <v>1466.74</v>
      </c>
      <c r="I348" s="197"/>
      <c r="J348" s="198">
        <f>ROUND(I348*H348,2)</f>
        <v>0</v>
      </c>
      <c r="K348" s="194" t="s">
        <v>134</v>
      </c>
      <c r="L348" s="61"/>
      <c r="M348" s="199" t="s">
        <v>22</v>
      </c>
      <c r="N348" s="200" t="s">
        <v>44</v>
      </c>
      <c r="O348" s="42"/>
      <c r="P348" s="201">
        <f>O348*H348</f>
        <v>0</v>
      </c>
      <c r="Q348" s="201">
        <v>0</v>
      </c>
      <c r="R348" s="201">
        <f>Q348*H348</f>
        <v>0</v>
      </c>
      <c r="S348" s="201">
        <v>0</v>
      </c>
      <c r="T348" s="202">
        <f>S348*H348</f>
        <v>0</v>
      </c>
      <c r="AR348" s="24" t="s">
        <v>135</v>
      </c>
      <c r="AT348" s="24" t="s">
        <v>130</v>
      </c>
      <c r="AU348" s="24" t="s">
        <v>140</v>
      </c>
      <c r="AY348" s="24" t="s">
        <v>128</v>
      </c>
      <c r="BE348" s="203">
        <f>IF(N348="základní",J348,0)</f>
        <v>0</v>
      </c>
      <c r="BF348" s="203">
        <f>IF(N348="snížená",J348,0)</f>
        <v>0</v>
      </c>
      <c r="BG348" s="203">
        <f>IF(N348="zákl. přenesená",J348,0)</f>
        <v>0</v>
      </c>
      <c r="BH348" s="203">
        <f>IF(N348="sníž. přenesená",J348,0)</f>
        <v>0</v>
      </c>
      <c r="BI348" s="203">
        <f>IF(N348="nulová",J348,0)</f>
        <v>0</v>
      </c>
      <c r="BJ348" s="24" t="s">
        <v>24</v>
      </c>
      <c r="BK348" s="203">
        <f>ROUND(I348*H348,2)</f>
        <v>0</v>
      </c>
      <c r="BL348" s="24" t="s">
        <v>135</v>
      </c>
      <c r="BM348" s="24" t="s">
        <v>483</v>
      </c>
    </row>
    <row r="349" spans="2:65" s="11" customFormat="1">
      <c r="B349" s="204"/>
      <c r="C349" s="205"/>
      <c r="D349" s="206" t="s">
        <v>145</v>
      </c>
      <c r="E349" s="207" t="s">
        <v>22</v>
      </c>
      <c r="F349" s="208" t="s">
        <v>484</v>
      </c>
      <c r="G349" s="205"/>
      <c r="H349" s="207" t="s">
        <v>22</v>
      </c>
      <c r="I349" s="209"/>
      <c r="J349" s="205"/>
      <c r="K349" s="205"/>
      <c r="L349" s="210"/>
      <c r="M349" s="211"/>
      <c r="N349" s="212"/>
      <c r="O349" s="212"/>
      <c r="P349" s="212"/>
      <c r="Q349" s="212"/>
      <c r="R349" s="212"/>
      <c r="S349" s="212"/>
      <c r="T349" s="213"/>
      <c r="AT349" s="214" t="s">
        <v>145</v>
      </c>
      <c r="AU349" s="214" t="s">
        <v>140</v>
      </c>
      <c r="AV349" s="11" t="s">
        <v>24</v>
      </c>
      <c r="AW349" s="11" t="s">
        <v>37</v>
      </c>
      <c r="AX349" s="11" t="s">
        <v>73</v>
      </c>
      <c r="AY349" s="214" t="s">
        <v>128</v>
      </c>
    </row>
    <row r="350" spans="2:65" s="12" customFormat="1">
      <c r="B350" s="215"/>
      <c r="C350" s="216"/>
      <c r="D350" s="206" t="s">
        <v>145</v>
      </c>
      <c r="E350" s="217" t="s">
        <v>22</v>
      </c>
      <c r="F350" s="218" t="s">
        <v>485</v>
      </c>
      <c r="G350" s="216"/>
      <c r="H350" s="219">
        <v>547.55999999999995</v>
      </c>
      <c r="I350" s="220"/>
      <c r="J350" s="216"/>
      <c r="K350" s="216"/>
      <c r="L350" s="221"/>
      <c r="M350" s="222"/>
      <c r="N350" s="223"/>
      <c r="O350" s="223"/>
      <c r="P350" s="223"/>
      <c r="Q350" s="223"/>
      <c r="R350" s="223"/>
      <c r="S350" s="223"/>
      <c r="T350" s="224"/>
      <c r="AT350" s="225" t="s">
        <v>145</v>
      </c>
      <c r="AU350" s="225" t="s">
        <v>140</v>
      </c>
      <c r="AV350" s="12" t="s">
        <v>82</v>
      </c>
      <c r="AW350" s="12" t="s">
        <v>37</v>
      </c>
      <c r="AX350" s="12" t="s">
        <v>73</v>
      </c>
      <c r="AY350" s="225" t="s">
        <v>128</v>
      </c>
    </row>
    <row r="351" spans="2:65" s="11" customFormat="1">
      <c r="B351" s="204"/>
      <c r="C351" s="205"/>
      <c r="D351" s="206" t="s">
        <v>145</v>
      </c>
      <c r="E351" s="207" t="s">
        <v>22</v>
      </c>
      <c r="F351" s="208" t="s">
        <v>486</v>
      </c>
      <c r="G351" s="205"/>
      <c r="H351" s="207" t="s">
        <v>22</v>
      </c>
      <c r="I351" s="209"/>
      <c r="J351" s="205"/>
      <c r="K351" s="205"/>
      <c r="L351" s="210"/>
      <c r="M351" s="211"/>
      <c r="N351" s="212"/>
      <c r="O351" s="212"/>
      <c r="P351" s="212"/>
      <c r="Q351" s="212"/>
      <c r="R351" s="212"/>
      <c r="S351" s="212"/>
      <c r="T351" s="213"/>
      <c r="AT351" s="214" t="s">
        <v>145</v>
      </c>
      <c r="AU351" s="214" t="s">
        <v>140</v>
      </c>
      <c r="AV351" s="11" t="s">
        <v>24</v>
      </c>
      <c r="AW351" s="11" t="s">
        <v>37</v>
      </c>
      <c r="AX351" s="11" t="s">
        <v>73</v>
      </c>
      <c r="AY351" s="214" t="s">
        <v>128</v>
      </c>
    </row>
    <row r="352" spans="2:65" s="12" customFormat="1">
      <c r="B352" s="215"/>
      <c r="C352" s="216"/>
      <c r="D352" s="206" t="s">
        <v>145</v>
      </c>
      <c r="E352" s="217" t="s">
        <v>22</v>
      </c>
      <c r="F352" s="218" t="s">
        <v>487</v>
      </c>
      <c r="G352" s="216"/>
      <c r="H352" s="219">
        <v>214.48</v>
      </c>
      <c r="I352" s="220"/>
      <c r="J352" s="216"/>
      <c r="K352" s="216"/>
      <c r="L352" s="221"/>
      <c r="M352" s="222"/>
      <c r="N352" s="223"/>
      <c r="O352" s="223"/>
      <c r="P352" s="223"/>
      <c r="Q352" s="223"/>
      <c r="R352" s="223"/>
      <c r="S352" s="223"/>
      <c r="T352" s="224"/>
      <c r="AT352" s="225" t="s">
        <v>145</v>
      </c>
      <c r="AU352" s="225" t="s">
        <v>140</v>
      </c>
      <c r="AV352" s="12" t="s">
        <v>82</v>
      </c>
      <c r="AW352" s="12" t="s">
        <v>37</v>
      </c>
      <c r="AX352" s="12" t="s">
        <v>73</v>
      </c>
      <c r="AY352" s="225" t="s">
        <v>128</v>
      </c>
    </row>
    <row r="353" spans="2:65" s="11" customFormat="1">
      <c r="B353" s="204"/>
      <c r="C353" s="205"/>
      <c r="D353" s="206" t="s">
        <v>145</v>
      </c>
      <c r="E353" s="207" t="s">
        <v>22</v>
      </c>
      <c r="F353" s="208" t="s">
        <v>488</v>
      </c>
      <c r="G353" s="205"/>
      <c r="H353" s="207" t="s">
        <v>22</v>
      </c>
      <c r="I353" s="209"/>
      <c r="J353" s="205"/>
      <c r="K353" s="205"/>
      <c r="L353" s="210"/>
      <c r="M353" s="211"/>
      <c r="N353" s="212"/>
      <c r="O353" s="212"/>
      <c r="P353" s="212"/>
      <c r="Q353" s="212"/>
      <c r="R353" s="212"/>
      <c r="S353" s="212"/>
      <c r="T353" s="213"/>
      <c r="AT353" s="214" t="s">
        <v>145</v>
      </c>
      <c r="AU353" s="214" t="s">
        <v>140</v>
      </c>
      <c r="AV353" s="11" t="s">
        <v>24</v>
      </c>
      <c r="AW353" s="11" t="s">
        <v>37</v>
      </c>
      <c r="AX353" s="11" t="s">
        <v>73</v>
      </c>
      <c r="AY353" s="214" t="s">
        <v>128</v>
      </c>
    </row>
    <row r="354" spans="2:65" s="12" customFormat="1">
      <c r="B354" s="215"/>
      <c r="C354" s="216"/>
      <c r="D354" s="206" t="s">
        <v>145</v>
      </c>
      <c r="E354" s="217" t="s">
        <v>22</v>
      </c>
      <c r="F354" s="218" t="s">
        <v>489</v>
      </c>
      <c r="G354" s="216"/>
      <c r="H354" s="219">
        <v>704.7</v>
      </c>
      <c r="I354" s="220"/>
      <c r="J354" s="216"/>
      <c r="K354" s="216"/>
      <c r="L354" s="221"/>
      <c r="M354" s="222"/>
      <c r="N354" s="223"/>
      <c r="O354" s="223"/>
      <c r="P354" s="223"/>
      <c r="Q354" s="223"/>
      <c r="R354" s="223"/>
      <c r="S354" s="223"/>
      <c r="T354" s="224"/>
      <c r="AT354" s="225" t="s">
        <v>145</v>
      </c>
      <c r="AU354" s="225" t="s">
        <v>140</v>
      </c>
      <c r="AV354" s="12" t="s">
        <v>82</v>
      </c>
      <c r="AW354" s="12" t="s">
        <v>37</v>
      </c>
      <c r="AX354" s="12" t="s">
        <v>73</v>
      </c>
      <c r="AY354" s="225" t="s">
        <v>128</v>
      </c>
    </row>
    <row r="355" spans="2:65" s="13" customFormat="1">
      <c r="B355" s="226"/>
      <c r="C355" s="227"/>
      <c r="D355" s="206" t="s">
        <v>145</v>
      </c>
      <c r="E355" s="228" t="s">
        <v>22</v>
      </c>
      <c r="F355" s="229" t="s">
        <v>148</v>
      </c>
      <c r="G355" s="227"/>
      <c r="H355" s="230">
        <v>1466.74</v>
      </c>
      <c r="I355" s="231"/>
      <c r="J355" s="227"/>
      <c r="K355" s="227"/>
      <c r="L355" s="232"/>
      <c r="M355" s="233"/>
      <c r="N355" s="234"/>
      <c r="O355" s="234"/>
      <c r="P355" s="234"/>
      <c r="Q355" s="234"/>
      <c r="R355" s="234"/>
      <c r="S355" s="234"/>
      <c r="T355" s="235"/>
      <c r="AT355" s="236" t="s">
        <v>145</v>
      </c>
      <c r="AU355" s="236" t="s">
        <v>140</v>
      </c>
      <c r="AV355" s="13" t="s">
        <v>135</v>
      </c>
      <c r="AW355" s="13" t="s">
        <v>37</v>
      </c>
      <c r="AX355" s="13" t="s">
        <v>24</v>
      </c>
      <c r="AY355" s="236" t="s">
        <v>128</v>
      </c>
    </row>
    <row r="356" spans="2:65" s="1" customFormat="1" ht="16.5" customHeight="1">
      <c r="B356" s="41"/>
      <c r="C356" s="192" t="s">
        <v>490</v>
      </c>
      <c r="D356" s="192" t="s">
        <v>130</v>
      </c>
      <c r="E356" s="193" t="s">
        <v>491</v>
      </c>
      <c r="F356" s="194" t="s">
        <v>492</v>
      </c>
      <c r="G356" s="195" t="s">
        <v>329</v>
      </c>
      <c r="H356" s="196">
        <v>53.62</v>
      </c>
      <c r="I356" s="197"/>
      <c r="J356" s="198">
        <f>ROUND(I356*H356,2)</f>
        <v>0</v>
      </c>
      <c r="K356" s="194" t="s">
        <v>134</v>
      </c>
      <c r="L356" s="61"/>
      <c r="M356" s="199" t="s">
        <v>22</v>
      </c>
      <c r="N356" s="200" t="s">
        <v>44</v>
      </c>
      <c r="O356" s="42"/>
      <c r="P356" s="201">
        <f>O356*H356</f>
        <v>0</v>
      </c>
      <c r="Q356" s="201">
        <v>0</v>
      </c>
      <c r="R356" s="201">
        <f>Q356*H356</f>
        <v>0</v>
      </c>
      <c r="S356" s="201">
        <v>0</v>
      </c>
      <c r="T356" s="202">
        <f>S356*H356</f>
        <v>0</v>
      </c>
      <c r="AR356" s="24" t="s">
        <v>135</v>
      </c>
      <c r="AT356" s="24" t="s">
        <v>130</v>
      </c>
      <c r="AU356" s="24" t="s">
        <v>140</v>
      </c>
      <c r="AY356" s="24" t="s">
        <v>128</v>
      </c>
      <c r="BE356" s="203">
        <f>IF(N356="základní",J356,0)</f>
        <v>0</v>
      </c>
      <c r="BF356" s="203">
        <f>IF(N356="snížená",J356,0)</f>
        <v>0</v>
      </c>
      <c r="BG356" s="203">
        <f>IF(N356="zákl. přenesená",J356,0)</f>
        <v>0</v>
      </c>
      <c r="BH356" s="203">
        <f>IF(N356="sníž. přenesená",J356,0)</f>
        <v>0</v>
      </c>
      <c r="BI356" s="203">
        <f>IF(N356="nulová",J356,0)</f>
        <v>0</v>
      </c>
      <c r="BJ356" s="24" t="s">
        <v>24</v>
      </c>
      <c r="BK356" s="203">
        <f>ROUND(I356*H356,2)</f>
        <v>0</v>
      </c>
      <c r="BL356" s="24" t="s">
        <v>135</v>
      </c>
      <c r="BM356" s="24" t="s">
        <v>493</v>
      </c>
    </row>
    <row r="357" spans="2:65" s="12" customFormat="1">
      <c r="B357" s="215"/>
      <c r="C357" s="216"/>
      <c r="D357" s="206" t="s">
        <v>145</v>
      </c>
      <c r="E357" s="217" t="s">
        <v>22</v>
      </c>
      <c r="F357" s="218" t="s">
        <v>494</v>
      </c>
      <c r="G357" s="216"/>
      <c r="H357" s="219">
        <v>53.62</v>
      </c>
      <c r="I357" s="220"/>
      <c r="J357" s="216"/>
      <c r="K357" s="216"/>
      <c r="L357" s="221"/>
      <c r="M357" s="222"/>
      <c r="N357" s="223"/>
      <c r="O357" s="223"/>
      <c r="P357" s="223"/>
      <c r="Q357" s="223"/>
      <c r="R357" s="223"/>
      <c r="S357" s="223"/>
      <c r="T357" s="224"/>
      <c r="AT357" s="225" t="s">
        <v>145</v>
      </c>
      <c r="AU357" s="225" t="s">
        <v>140</v>
      </c>
      <c r="AV357" s="12" t="s">
        <v>82</v>
      </c>
      <c r="AW357" s="12" t="s">
        <v>37</v>
      </c>
      <c r="AX357" s="12" t="s">
        <v>24</v>
      </c>
      <c r="AY357" s="225" t="s">
        <v>128</v>
      </c>
    </row>
    <row r="358" spans="2:65" s="1" customFormat="1" ht="16.5" customHeight="1">
      <c r="B358" s="41"/>
      <c r="C358" s="192" t="s">
        <v>495</v>
      </c>
      <c r="D358" s="192" t="s">
        <v>130</v>
      </c>
      <c r="E358" s="193" t="s">
        <v>496</v>
      </c>
      <c r="F358" s="194" t="s">
        <v>497</v>
      </c>
      <c r="G358" s="195" t="s">
        <v>329</v>
      </c>
      <c r="H358" s="196">
        <v>78.3</v>
      </c>
      <c r="I358" s="197"/>
      <c r="J358" s="198">
        <f>ROUND(I358*H358,2)</f>
        <v>0</v>
      </c>
      <c r="K358" s="194" t="s">
        <v>134</v>
      </c>
      <c r="L358" s="61"/>
      <c r="M358" s="199" t="s">
        <v>22</v>
      </c>
      <c r="N358" s="200" t="s">
        <v>44</v>
      </c>
      <c r="O358" s="42"/>
      <c r="P358" s="201">
        <f>O358*H358</f>
        <v>0</v>
      </c>
      <c r="Q358" s="201">
        <v>0</v>
      </c>
      <c r="R358" s="201">
        <f>Q358*H358</f>
        <v>0</v>
      </c>
      <c r="S358" s="201">
        <v>0</v>
      </c>
      <c r="T358" s="202">
        <f>S358*H358</f>
        <v>0</v>
      </c>
      <c r="AR358" s="24" t="s">
        <v>135</v>
      </c>
      <c r="AT358" s="24" t="s">
        <v>130</v>
      </c>
      <c r="AU358" s="24" t="s">
        <v>140</v>
      </c>
      <c r="AY358" s="24" t="s">
        <v>128</v>
      </c>
      <c r="BE358" s="203">
        <f>IF(N358="základní",J358,0)</f>
        <v>0</v>
      </c>
      <c r="BF358" s="203">
        <f>IF(N358="snížená",J358,0)</f>
        <v>0</v>
      </c>
      <c r="BG358" s="203">
        <f>IF(N358="zákl. přenesená",J358,0)</f>
        <v>0</v>
      </c>
      <c r="BH358" s="203">
        <f>IF(N358="sníž. přenesená",J358,0)</f>
        <v>0</v>
      </c>
      <c r="BI358" s="203">
        <f>IF(N358="nulová",J358,0)</f>
        <v>0</v>
      </c>
      <c r="BJ358" s="24" t="s">
        <v>24</v>
      </c>
      <c r="BK358" s="203">
        <f>ROUND(I358*H358,2)</f>
        <v>0</v>
      </c>
      <c r="BL358" s="24" t="s">
        <v>135</v>
      </c>
      <c r="BM358" s="24" t="s">
        <v>498</v>
      </c>
    </row>
    <row r="359" spans="2:65" s="10" customFormat="1" ht="22.35" customHeight="1">
      <c r="B359" s="176"/>
      <c r="C359" s="177"/>
      <c r="D359" s="178" t="s">
        <v>72</v>
      </c>
      <c r="E359" s="190" t="s">
        <v>82</v>
      </c>
      <c r="F359" s="190" t="s">
        <v>499</v>
      </c>
      <c r="G359" s="177"/>
      <c r="H359" s="177"/>
      <c r="I359" s="180"/>
      <c r="J359" s="191">
        <f>BK359</f>
        <v>0</v>
      </c>
      <c r="K359" s="177"/>
      <c r="L359" s="182"/>
      <c r="M359" s="183"/>
      <c r="N359" s="184"/>
      <c r="O359" s="184"/>
      <c r="P359" s="185">
        <f>SUM(P360:P364)</f>
        <v>0</v>
      </c>
      <c r="Q359" s="184"/>
      <c r="R359" s="185">
        <f>SUM(R360:R364)</f>
        <v>13.717550000000001</v>
      </c>
      <c r="S359" s="184"/>
      <c r="T359" s="186">
        <f>SUM(T360:T364)</f>
        <v>0</v>
      </c>
      <c r="AR359" s="187" t="s">
        <v>24</v>
      </c>
      <c r="AT359" s="188" t="s">
        <v>72</v>
      </c>
      <c r="AU359" s="188" t="s">
        <v>82</v>
      </c>
      <c r="AY359" s="187" t="s">
        <v>128</v>
      </c>
      <c r="BK359" s="189">
        <f>SUM(BK360:BK364)</f>
        <v>0</v>
      </c>
    </row>
    <row r="360" spans="2:65" s="1" customFormat="1" ht="25.5" customHeight="1">
      <c r="B360" s="41"/>
      <c r="C360" s="192" t="s">
        <v>500</v>
      </c>
      <c r="D360" s="192" t="s">
        <v>130</v>
      </c>
      <c r="E360" s="193" t="s">
        <v>501</v>
      </c>
      <c r="F360" s="194" t="s">
        <v>502</v>
      </c>
      <c r="G360" s="195" t="s">
        <v>143</v>
      </c>
      <c r="H360" s="196">
        <v>8.4</v>
      </c>
      <c r="I360" s="197"/>
      <c r="J360" s="198">
        <f>ROUND(I360*H360,2)</f>
        <v>0</v>
      </c>
      <c r="K360" s="194" t="s">
        <v>134</v>
      </c>
      <c r="L360" s="61"/>
      <c r="M360" s="199" t="s">
        <v>22</v>
      </c>
      <c r="N360" s="200" t="s">
        <v>44</v>
      </c>
      <c r="O360" s="42"/>
      <c r="P360" s="201">
        <f>O360*H360</f>
        <v>0</v>
      </c>
      <c r="Q360" s="201">
        <v>1.63</v>
      </c>
      <c r="R360" s="201">
        <f>Q360*H360</f>
        <v>13.692</v>
      </c>
      <c r="S360" s="201">
        <v>0</v>
      </c>
      <c r="T360" s="202">
        <f>S360*H360</f>
        <v>0</v>
      </c>
      <c r="AR360" s="24" t="s">
        <v>135</v>
      </c>
      <c r="AT360" s="24" t="s">
        <v>130</v>
      </c>
      <c r="AU360" s="24" t="s">
        <v>140</v>
      </c>
      <c r="AY360" s="24" t="s">
        <v>128</v>
      </c>
      <c r="BE360" s="203">
        <f>IF(N360="základní",J360,0)</f>
        <v>0</v>
      </c>
      <c r="BF360" s="203">
        <f>IF(N360="snížená",J360,0)</f>
        <v>0</v>
      </c>
      <c r="BG360" s="203">
        <f>IF(N360="zákl. přenesená",J360,0)</f>
        <v>0</v>
      </c>
      <c r="BH360" s="203">
        <f>IF(N360="sníž. přenesená",J360,0)</f>
        <v>0</v>
      </c>
      <c r="BI360" s="203">
        <f>IF(N360="nulová",J360,0)</f>
        <v>0</v>
      </c>
      <c r="BJ360" s="24" t="s">
        <v>24</v>
      </c>
      <c r="BK360" s="203">
        <f>ROUND(I360*H360,2)</f>
        <v>0</v>
      </c>
      <c r="BL360" s="24" t="s">
        <v>135</v>
      </c>
      <c r="BM360" s="24" t="s">
        <v>503</v>
      </c>
    </row>
    <row r="361" spans="2:65" s="11" customFormat="1">
      <c r="B361" s="204"/>
      <c r="C361" s="205"/>
      <c r="D361" s="206" t="s">
        <v>145</v>
      </c>
      <c r="E361" s="207" t="s">
        <v>22</v>
      </c>
      <c r="F361" s="208" t="s">
        <v>214</v>
      </c>
      <c r="G361" s="205"/>
      <c r="H361" s="207" t="s">
        <v>22</v>
      </c>
      <c r="I361" s="209"/>
      <c r="J361" s="205"/>
      <c r="K361" s="205"/>
      <c r="L361" s="210"/>
      <c r="M361" s="211"/>
      <c r="N361" s="212"/>
      <c r="O361" s="212"/>
      <c r="P361" s="212"/>
      <c r="Q361" s="212"/>
      <c r="R361" s="212"/>
      <c r="S361" s="212"/>
      <c r="T361" s="213"/>
      <c r="AT361" s="214" t="s">
        <v>145</v>
      </c>
      <c r="AU361" s="214" t="s">
        <v>140</v>
      </c>
      <c r="AV361" s="11" t="s">
        <v>24</v>
      </c>
      <c r="AW361" s="11" t="s">
        <v>37</v>
      </c>
      <c r="AX361" s="11" t="s">
        <v>73</v>
      </c>
      <c r="AY361" s="214" t="s">
        <v>128</v>
      </c>
    </row>
    <row r="362" spans="2:65" s="12" customFormat="1">
      <c r="B362" s="215"/>
      <c r="C362" s="216"/>
      <c r="D362" s="206" t="s">
        <v>145</v>
      </c>
      <c r="E362" s="217" t="s">
        <v>22</v>
      </c>
      <c r="F362" s="218" t="s">
        <v>504</v>
      </c>
      <c r="G362" s="216"/>
      <c r="H362" s="219">
        <v>8.4</v>
      </c>
      <c r="I362" s="220"/>
      <c r="J362" s="216"/>
      <c r="K362" s="216"/>
      <c r="L362" s="221"/>
      <c r="M362" s="222"/>
      <c r="N362" s="223"/>
      <c r="O362" s="223"/>
      <c r="P362" s="223"/>
      <c r="Q362" s="223"/>
      <c r="R362" s="223"/>
      <c r="S362" s="223"/>
      <c r="T362" s="224"/>
      <c r="AT362" s="225" t="s">
        <v>145</v>
      </c>
      <c r="AU362" s="225" t="s">
        <v>140</v>
      </c>
      <c r="AV362" s="12" t="s">
        <v>82</v>
      </c>
      <c r="AW362" s="12" t="s">
        <v>37</v>
      </c>
      <c r="AX362" s="12" t="s">
        <v>73</v>
      </c>
      <c r="AY362" s="225" t="s">
        <v>128</v>
      </c>
    </row>
    <row r="363" spans="2:65" s="13" customFormat="1">
      <c r="B363" s="226"/>
      <c r="C363" s="227"/>
      <c r="D363" s="206" t="s">
        <v>145</v>
      </c>
      <c r="E363" s="228" t="s">
        <v>22</v>
      </c>
      <c r="F363" s="229" t="s">
        <v>148</v>
      </c>
      <c r="G363" s="227"/>
      <c r="H363" s="230">
        <v>8.4</v>
      </c>
      <c r="I363" s="231"/>
      <c r="J363" s="227"/>
      <c r="K363" s="227"/>
      <c r="L363" s="232"/>
      <c r="M363" s="233"/>
      <c r="N363" s="234"/>
      <c r="O363" s="234"/>
      <c r="P363" s="234"/>
      <c r="Q363" s="234"/>
      <c r="R363" s="234"/>
      <c r="S363" s="234"/>
      <c r="T363" s="235"/>
      <c r="AT363" s="236" t="s">
        <v>145</v>
      </c>
      <c r="AU363" s="236" t="s">
        <v>140</v>
      </c>
      <c r="AV363" s="13" t="s">
        <v>135</v>
      </c>
      <c r="AW363" s="13" t="s">
        <v>37</v>
      </c>
      <c r="AX363" s="13" t="s">
        <v>24</v>
      </c>
      <c r="AY363" s="236" t="s">
        <v>128</v>
      </c>
    </row>
    <row r="364" spans="2:65" s="1" customFormat="1" ht="16.5" customHeight="1">
      <c r="B364" s="41"/>
      <c r="C364" s="192" t="s">
        <v>505</v>
      </c>
      <c r="D364" s="192" t="s">
        <v>130</v>
      </c>
      <c r="E364" s="193" t="s">
        <v>506</v>
      </c>
      <c r="F364" s="194" t="s">
        <v>507</v>
      </c>
      <c r="G364" s="195" t="s">
        <v>461</v>
      </c>
      <c r="H364" s="196">
        <v>35</v>
      </c>
      <c r="I364" s="197"/>
      <c r="J364" s="198">
        <f>ROUND(I364*H364,2)</f>
        <v>0</v>
      </c>
      <c r="K364" s="194" t="s">
        <v>134</v>
      </c>
      <c r="L364" s="61"/>
      <c r="M364" s="199" t="s">
        <v>22</v>
      </c>
      <c r="N364" s="200" t="s">
        <v>44</v>
      </c>
      <c r="O364" s="42"/>
      <c r="P364" s="201">
        <f>O364*H364</f>
        <v>0</v>
      </c>
      <c r="Q364" s="201">
        <v>7.2999999999999996E-4</v>
      </c>
      <c r="R364" s="201">
        <f>Q364*H364</f>
        <v>2.555E-2</v>
      </c>
      <c r="S364" s="201">
        <v>0</v>
      </c>
      <c r="T364" s="202">
        <f>S364*H364</f>
        <v>0</v>
      </c>
      <c r="AR364" s="24" t="s">
        <v>135</v>
      </c>
      <c r="AT364" s="24" t="s">
        <v>130</v>
      </c>
      <c r="AU364" s="24" t="s">
        <v>140</v>
      </c>
      <c r="AY364" s="24" t="s">
        <v>128</v>
      </c>
      <c r="BE364" s="203">
        <f>IF(N364="základní",J364,0)</f>
        <v>0</v>
      </c>
      <c r="BF364" s="203">
        <f>IF(N364="snížená",J364,0)</f>
        <v>0</v>
      </c>
      <c r="BG364" s="203">
        <f>IF(N364="zákl. přenesená",J364,0)</f>
        <v>0</v>
      </c>
      <c r="BH364" s="203">
        <f>IF(N364="sníž. přenesená",J364,0)</f>
        <v>0</v>
      </c>
      <c r="BI364" s="203">
        <f>IF(N364="nulová",J364,0)</f>
        <v>0</v>
      </c>
      <c r="BJ364" s="24" t="s">
        <v>24</v>
      </c>
      <c r="BK364" s="203">
        <f>ROUND(I364*H364,2)</f>
        <v>0</v>
      </c>
      <c r="BL364" s="24" t="s">
        <v>135</v>
      </c>
      <c r="BM364" s="24" t="s">
        <v>508</v>
      </c>
    </row>
    <row r="365" spans="2:65" s="10" customFormat="1" ht="29.85" customHeight="1">
      <c r="B365" s="176"/>
      <c r="C365" s="177"/>
      <c r="D365" s="178" t="s">
        <v>72</v>
      </c>
      <c r="E365" s="190" t="s">
        <v>140</v>
      </c>
      <c r="F365" s="190" t="s">
        <v>509</v>
      </c>
      <c r="G365" s="177"/>
      <c r="H365" s="177"/>
      <c r="I365" s="180"/>
      <c r="J365" s="191">
        <f>BK365</f>
        <v>0</v>
      </c>
      <c r="K365" s="177"/>
      <c r="L365" s="182"/>
      <c r="M365" s="183"/>
      <c r="N365" s="184"/>
      <c r="O365" s="184"/>
      <c r="P365" s="185">
        <f>SUM(P366:P402)</f>
        <v>0</v>
      </c>
      <c r="Q365" s="184"/>
      <c r="R365" s="185">
        <f>SUM(R366:R402)</f>
        <v>117.1792894</v>
      </c>
      <c r="S365" s="184"/>
      <c r="T365" s="186">
        <f>SUM(T366:T402)</f>
        <v>0</v>
      </c>
      <c r="AR365" s="187" t="s">
        <v>24</v>
      </c>
      <c r="AT365" s="188" t="s">
        <v>72</v>
      </c>
      <c r="AU365" s="188" t="s">
        <v>24</v>
      </c>
      <c r="AY365" s="187" t="s">
        <v>128</v>
      </c>
      <c r="BK365" s="189">
        <f>SUM(BK366:BK402)</f>
        <v>0</v>
      </c>
    </row>
    <row r="366" spans="2:65" s="1" customFormat="1" ht="25.5" customHeight="1">
      <c r="B366" s="41"/>
      <c r="C366" s="192" t="s">
        <v>510</v>
      </c>
      <c r="D366" s="192" t="s">
        <v>130</v>
      </c>
      <c r="E366" s="193" t="s">
        <v>511</v>
      </c>
      <c r="F366" s="194" t="s">
        <v>512</v>
      </c>
      <c r="G366" s="195" t="s">
        <v>263</v>
      </c>
      <c r="H366" s="196">
        <v>83.19</v>
      </c>
      <c r="I366" s="197"/>
      <c r="J366" s="198">
        <f>ROUND(I366*H366,2)</f>
        <v>0</v>
      </c>
      <c r="K366" s="194" t="s">
        <v>134</v>
      </c>
      <c r="L366" s="61"/>
      <c r="M366" s="199" t="s">
        <v>22</v>
      </c>
      <c r="N366" s="200" t="s">
        <v>44</v>
      </c>
      <c r="O366" s="42"/>
      <c r="P366" s="201">
        <f>O366*H366</f>
        <v>0</v>
      </c>
      <c r="Q366" s="201">
        <v>0</v>
      </c>
      <c r="R366" s="201">
        <f>Q366*H366</f>
        <v>0</v>
      </c>
      <c r="S366" s="201">
        <v>0</v>
      </c>
      <c r="T366" s="202">
        <f>S366*H366</f>
        <v>0</v>
      </c>
      <c r="AR366" s="24" t="s">
        <v>135</v>
      </c>
      <c r="AT366" s="24" t="s">
        <v>130</v>
      </c>
      <c r="AU366" s="24" t="s">
        <v>82</v>
      </c>
      <c r="AY366" s="24" t="s">
        <v>128</v>
      </c>
      <c r="BE366" s="203">
        <f>IF(N366="základní",J366,0)</f>
        <v>0</v>
      </c>
      <c r="BF366" s="203">
        <f>IF(N366="snížená",J366,0)</f>
        <v>0</v>
      </c>
      <c r="BG366" s="203">
        <f>IF(N366="zákl. přenesená",J366,0)</f>
        <v>0</v>
      </c>
      <c r="BH366" s="203">
        <f>IF(N366="sníž. přenesená",J366,0)</f>
        <v>0</v>
      </c>
      <c r="BI366" s="203">
        <f>IF(N366="nulová",J366,0)</f>
        <v>0</v>
      </c>
      <c r="BJ366" s="24" t="s">
        <v>24</v>
      </c>
      <c r="BK366" s="203">
        <f>ROUND(I366*H366,2)</f>
        <v>0</v>
      </c>
      <c r="BL366" s="24" t="s">
        <v>135</v>
      </c>
      <c r="BM366" s="24" t="s">
        <v>513</v>
      </c>
    </row>
    <row r="367" spans="2:65" s="11" customFormat="1">
      <c r="B367" s="204"/>
      <c r="C367" s="205"/>
      <c r="D367" s="206" t="s">
        <v>145</v>
      </c>
      <c r="E367" s="207" t="s">
        <v>22</v>
      </c>
      <c r="F367" s="208" t="s">
        <v>514</v>
      </c>
      <c r="G367" s="205"/>
      <c r="H367" s="207" t="s">
        <v>22</v>
      </c>
      <c r="I367" s="209"/>
      <c r="J367" s="205"/>
      <c r="K367" s="205"/>
      <c r="L367" s="210"/>
      <c r="M367" s="211"/>
      <c r="N367" s="212"/>
      <c r="O367" s="212"/>
      <c r="P367" s="212"/>
      <c r="Q367" s="212"/>
      <c r="R367" s="212"/>
      <c r="S367" s="212"/>
      <c r="T367" s="213"/>
      <c r="AT367" s="214" t="s">
        <v>145</v>
      </c>
      <c r="AU367" s="214" t="s">
        <v>82</v>
      </c>
      <c r="AV367" s="11" t="s">
        <v>24</v>
      </c>
      <c r="AW367" s="11" t="s">
        <v>37</v>
      </c>
      <c r="AX367" s="11" t="s">
        <v>73</v>
      </c>
      <c r="AY367" s="214" t="s">
        <v>128</v>
      </c>
    </row>
    <row r="368" spans="2:65" s="12" customFormat="1">
      <c r="B368" s="215"/>
      <c r="C368" s="216"/>
      <c r="D368" s="206" t="s">
        <v>145</v>
      </c>
      <c r="E368" s="217" t="s">
        <v>22</v>
      </c>
      <c r="F368" s="218" t="s">
        <v>515</v>
      </c>
      <c r="G368" s="216"/>
      <c r="H368" s="219">
        <v>83.19</v>
      </c>
      <c r="I368" s="220"/>
      <c r="J368" s="216"/>
      <c r="K368" s="216"/>
      <c r="L368" s="221"/>
      <c r="M368" s="222"/>
      <c r="N368" s="223"/>
      <c r="O368" s="223"/>
      <c r="P368" s="223"/>
      <c r="Q368" s="223"/>
      <c r="R368" s="223"/>
      <c r="S368" s="223"/>
      <c r="T368" s="224"/>
      <c r="AT368" s="225" t="s">
        <v>145</v>
      </c>
      <c r="AU368" s="225" t="s">
        <v>82</v>
      </c>
      <c r="AV368" s="12" t="s">
        <v>82</v>
      </c>
      <c r="AW368" s="12" t="s">
        <v>37</v>
      </c>
      <c r="AX368" s="12" t="s">
        <v>73</v>
      </c>
      <c r="AY368" s="225" t="s">
        <v>128</v>
      </c>
    </row>
    <row r="369" spans="2:65" s="13" customFormat="1">
      <c r="B369" s="226"/>
      <c r="C369" s="227"/>
      <c r="D369" s="206" t="s">
        <v>145</v>
      </c>
      <c r="E369" s="228" t="s">
        <v>22</v>
      </c>
      <c r="F369" s="229" t="s">
        <v>148</v>
      </c>
      <c r="G369" s="227"/>
      <c r="H369" s="230">
        <v>83.19</v>
      </c>
      <c r="I369" s="231"/>
      <c r="J369" s="227"/>
      <c r="K369" s="227"/>
      <c r="L369" s="232"/>
      <c r="M369" s="233"/>
      <c r="N369" s="234"/>
      <c r="O369" s="234"/>
      <c r="P369" s="234"/>
      <c r="Q369" s="234"/>
      <c r="R369" s="234"/>
      <c r="S369" s="234"/>
      <c r="T369" s="235"/>
      <c r="AT369" s="236" t="s">
        <v>145</v>
      </c>
      <c r="AU369" s="236" t="s">
        <v>82</v>
      </c>
      <c r="AV369" s="13" t="s">
        <v>135</v>
      </c>
      <c r="AW369" s="13" t="s">
        <v>37</v>
      </c>
      <c r="AX369" s="13" t="s">
        <v>24</v>
      </c>
      <c r="AY369" s="236" t="s">
        <v>128</v>
      </c>
    </row>
    <row r="370" spans="2:65" s="1" customFormat="1" ht="16.5" customHeight="1">
      <c r="B370" s="41"/>
      <c r="C370" s="248" t="s">
        <v>516</v>
      </c>
      <c r="D370" s="248" t="s">
        <v>359</v>
      </c>
      <c r="E370" s="249" t="s">
        <v>517</v>
      </c>
      <c r="F370" s="250" t="s">
        <v>518</v>
      </c>
      <c r="G370" s="251" t="s">
        <v>263</v>
      </c>
      <c r="H370" s="252">
        <v>95.668999999999997</v>
      </c>
      <c r="I370" s="253"/>
      <c r="J370" s="254">
        <f>ROUND(I370*H370,2)</f>
        <v>0</v>
      </c>
      <c r="K370" s="250" t="s">
        <v>22</v>
      </c>
      <c r="L370" s="255"/>
      <c r="M370" s="256" t="s">
        <v>22</v>
      </c>
      <c r="N370" s="257" t="s">
        <v>44</v>
      </c>
      <c r="O370" s="42"/>
      <c r="P370" s="201">
        <f>O370*H370</f>
        <v>0</v>
      </c>
      <c r="Q370" s="201">
        <v>8.0000000000000004E-4</v>
      </c>
      <c r="R370" s="201">
        <f>Q370*H370</f>
        <v>7.6535199999999998E-2</v>
      </c>
      <c r="S370" s="201">
        <v>0</v>
      </c>
      <c r="T370" s="202">
        <f>S370*H370</f>
        <v>0</v>
      </c>
      <c r="AR370" s="24" t="s">
        <v>172</v>
      </c>
      <c r="AT370" s="24" t="s">
        <v>359</v>
      </c>
      <c r="AU370" s="24" t="s">
        <v>82</v>
      </c>
      <c r="AY370" s="24" t="s">
        <v>128</v>
      </c>
      <c r="BE370" s="203">
        <f>IF(N370="základní",J370,0)</f>
        <v>0</v>
      </c>
      <c r="BF370" s="203">
        <f>IF(N370="snížená",J370,0)</f>
        <v>0</v>
      </c>
      <c r="BG370" s="203">
        <f>IF(N370="zákl. přenesená",J370,0)</f>
        <v>0</v>
      </c>
      <c r="BH370" s="203">
        <f>IF(N370="sníž. přenesená",J370,0)</f>
        <v>0</v>
      </c>
      <c r="BI370" s="203">
        <f>IF(N370="nulová",J370,0)</f>
        <v>0</v>
      </c>
      <c r="BJ370" s="24" t="s">
        <v>24</v>
      </c>
      <c r="BK370" s="203">
        <f>ROUND(I370*H370,2)</f>
        <v>0</v>
      </c>
      <c r="BL370" s="24" t="s">
        <v>135</v>
      </c>
      <c r="BM370" s="24" t="s">
        <v>519</v>
      </c>
    </row>
    <row r="371" spans="2:65" s="12" customFormat="1">
      <c r="B371" s="215"/>
      <c r="C371" s="216"/>
      <c r="D371" s="206" t="s">
        <v>145</v>
      </c>
      <c r="E371" s="216"/>
      <c r="F371" s="218" t="s">
        <v>520</v>
      </c>
      <c r="G371" s="216"/>
      <c r="H371" s="219">
        <v>95.668999999999997</v>
      </c>
      <c r="I371" s="220"/>
      <c r="J371" s="216"/>
      <c r="K371" s="216"/>
      <c r="L371" s="221"/>
      <c r="M371" s="222"/>
      <c r="N371" s="223"/>
      <c r="O371" s="223"/>
      <c r="P371" s="223"/>
      <c r="Q371" s="223"/>
      <c r="R371" s="223"/>
      <c r="S371" s="223"/>
      <c r="T371" s="224"/>
      <c r="AT371" s="225" t="s">
        <v>145</v>
      </c>
      <c r="AU371" s="225" t="s">
        <v>82</v>
      </c>
      <c r="AV371" s="12" t="s">
        <v>82</v>
      </c>
      <c r="AW371" s="12" t="s">
        <v>6</v>
      </c>
      <c r="AX371" s="12" t="s">
        <v>24</v>
      </c>
      <c r="AY371" s="225" t="s">
        <v>128</v>
      </c>
    </row>
    <row r="372" spans="2:65" s="1" customFormat="1" ht="16.5" customHeight="1">
      <c r="B372" s="41"/>
      <c r="C372" s="192" t="s">
        <v>521</v>
      </c>
      <c r="D372" s="192" t="s">
        <v>130</v>
      </c>
      <c r="E372" s="193" t="s">
        <v>522</v>
      </c>
      <c r="F372" s="194" t="s">
        <v>523</v>
      </c>
      <c r="G372" s="195" t="s">
        <v>143</v>
      </c>
      <c r="H372" s="196">
        <v>9.4220000000000006</v>
      </c>
      <c r="I372" s="197"/>
      <c r="J372" s="198">
        <f>ROUND(I372*H372,2)</f>
        <v>0</v>
      </c>
      <c r="K372" s="194" t="s">
        <v>134</v>
      </c>
      <c r="L372" s="61"/>
      <c r="M372" s="199" t="s">
        <v>22</v>
      </c>
      <c r="N372" s="200" t="s">
        <v>44</v>
      </c>
      <c r="O372" s="42"/>
      <c r="P372" s="201">
        <f>O372*H372</f>
        <v>0</v>
      </c>
      <c r="Q372" s="201">
        <v>2.16</v>
      </c>
      <c r="R372" s="201">
        <f>Q372*H372</f>
        <v>20.351520000000004</v>
      </c>
      <c r="S372" s="201">
        <v>0</v>
      </c>
      <c r="T372" s="202">
        <f>S372*H372</f>
        <v>0</v>
      </c>
      <c r="AR372" s="24" t="s">
        <v>135</v>
      </c>
      <c r="AT372" s="24" t="s">
        <v>130</v>
      </c>
      <c r="AU372" s="24" t="s">
        <v>82</v>
      </c>
      <c r="AY372" s="24" t="s">
        <v>128</v>
      </c>
      <c r="BE372" s="203">
        <f>IF(N372="základní",J372,0)</f>
        <v>0</v>
      </c>
      <c r="BF372" s="203">
        <f>IF(N372="snížená",J372,0)</f>
        <v>0</v>
      </c>
      <c r="BG372" s="203">
        <f>IF(N372="zákl. přenesená",J372,0)</f>
        <v>0</v>
      </c>
      <c r="BH372" s="203">
        <f>IF(N372="sníž. přenesená",J372,0)</f>
        <v>0</v>
      </c>
      <c r="BI372" s="203">
        <f>IF(N372="nulová",J372,0)</f>
        <v>0</v>
      </c>
      <c r="BJ372" s="24" t="s">
        <v>24</v>
      </c>
      <c r="BK372" s="203">
        <f>ROUND(I372*H372,2)</f>
        <v>0</v>
      </c>
      <c r="BL372" s="24" t="s">
        <v>135</v>
      </c>
      <c r="BM372" s="24" t="s">
        <v>524</v>
      </c>
    </row>
    <row r="373" spans="2:65" s="11" customFormat="1">
      <c r="B373" s="204"/>
      <c r="C373" s="205"/>
      <c r="D373" s="206" t="s">
        <v>145</v>
      </c>
      <c r="E373" s="207" t="s">
        <v>22</v>
      </c>
      <c r="F373" s="208" t="s">
        <v>525</v>
      </c>
      <c r="G373" s="205"/>
      <c r="H373" s="207" t="s">
        <v>22</v>
      </c>
      <c r="I373" s="209"/>
      <c r="J373" s="205"/>
      <c r="K373" s="205"/>
      <c r="L373" s="210"/>
      <c r="M373" s="211"/>
      <c r="N373" s="212"/>
      <c r="O373" s="212"/>
      <c r="P373" s="212"/>
      <c r="Q373" s="212"/>
      <c r="R373" s="212"/>
      <c r="S373" s="212"/>
      <c r="T373" s="213"/>
      <c r="AT373" s="214" t="s">
        <v>145</v>
      </c>
      <c r="AU373" s="214" t="s">
        <v>82</v>
      </c>
      <c r="AV373" s="11" t="s">
        <v>24</v>
      </c>
      <c r="AW373" s="11" t="s">
        <v>37</v>
      </c>
      <c r="AX373" s="11" t="s">
        <v>73</v>
      </c>
      <c r="AY373" s="214" t="s">
        <v>128</v>
      </c>
    </row>
    <row r="374" spans="2:65" s="12" customFormat="1">
      <c r="B374" s="215"/>
      <c r="C374" s="216"/>
      <c r="D374" s="206" t="s">
        <v>145</v>
      </c>
      <c r="E374" s="217" t="s">
        <v>22</v>
      </c>
      <c r="F374" s="218" t="s">
        <v>526</v>
      </c>
      <c r="G374" s="216"/>
      <c r="H374" s="219">
        <v>9.4220000000000006</v>
      </c>
      <c r="I374" s="220"/>
      <c r="J374" s="216"/>
      <c r="K374" s="216"/>
      <c r="L374" s="221"/>
      <c r="M374" s="222"/>
      <c r="N374" s="223"/>
      <c r="O374" s="223"/>
      <c r="P374" s="223"/>
      <c r="Q374" s="223"/>
      <c r="R374" s="223"/>
      <c r="S374" s="223"/>
      <c r="T374" s="224"/>
      <c r="AT374" s="225" t="s">
        <v>145</v>
      </c>
      <c r="AU374" s="225" t="s">
        <v>82</v>
      </c>
      <c r="AV374" s="12" t="s">
        <v>82</v>
      </c>
      <c r="AW374" s="12" t="s">
        <v>37</v>
      </c>
      <c r="AX374" s="12" t="s">
        <v>73</v>
      </c>
      <c r="AY374" s="225" t="s">
        <v>128</v>
      </c>
    </row>
    <row r="375" spans="2:65" s="13" customFormat="1">
      <c r="B375" s="226"/>
      <c r="C375" s="227"/>
      <c r="D375" s="206" t="s">
        <v>145</v>
      </c>
      <c r="E375" s="228" t="s">
        <v>22</v>
      </c>
      <c r="F375" s="229" t="s">
        <v>148</v>
      </c>
      <c r="G375" s="227"/>
      <c r="H375" s="230">
        <v>9.4220000000000006</v>
      </c>
      <c r="I375" s="231"/>
      <c r="J375" s="227"/>
      <c r="K375" s="227"/>
      <c r="L375" s="232"/>
      <c r="M375" s="233"/>
      <c r="N375" s="234"/>
      <c r="O375" s="234"/>
      <c r="P375" s="234"/>
      <c r="Q375" s="234"/>
      <c r="R375" s="234"/>
      <c r="S375" s="234"/>
      <c r="T375" s="235"/>
      <c r="AT375" s="236" t="s">
        <v>145</v>
      </c>
      <c r="AU375" s="236" t="s">
        <v>82</v>
      </c>
      <c r="AV375" s="13" t="s">
        <v>135</v>
      </c>
      <c r="AW375" s="13" t="s">
        <v>37</v>
      </c>
      <c r="AX375" s="13" t="s">
        <v>24</v>
      </c>
      <c r="AY375" s="236" t="s">
        <v>128</v>
      </c>
    </row>
    <row r="376" spans="2:65" s="1" customFormat="1" ht="25.5" customHeight="1">
      <c r="B376" s="41"/>
      <c r="C376" s="192" t="s">
        <v>527</v>
      </c>
      <c r="D376" s="192" t="s">
        <v>130</v>
      </c>
      <c r="E376" s="193" t="s">
        <v>528</v>
      </c>
      <c r="F376" s="194" t="s">
        <v>529</v>
      </c>
      <c r="G376" s="195" t="s">
        <v>143</v>
      </c>
      <c r="H376" s="196">
        <v>17.972999999999999</v>
      </c>
      <c r="I376" s="197"/>
      <c r="J376" s="198">
        <f>ROUND(I376*H376,2)</f>
        <v>0</v>
      </c>
      <c r="K376" s="194" t="s">
        <v>330</v>
      </c>
      <c r="L376" s="61"/>
      <c r="M376" s="199" t="s">
        <v>22</v>
      </c>
      <c r="N376" s="200" t="s">
        <v>44</v>
      </c>
      <c r="O376" s="42"/>
      <c r="P376" s="201">
        <f>O376*H376</f>
        <v>0</v>
      </c>
      <c r="Q376" s="201">
        <v>0.40289999999999998</v>
      </c>
      <c r="R376" s="201">
        <f>Q376*H376</f>
        <v>7.2413216999999994</v>
      </c>
      <c r="S376" s="201">
        <v>0</v>
      </c>
      <c r="T376" s="202">
        <f>S376*H376</f>
        <v>0</v>
      </c>
      <c r="AR376" s="24" t="s">
        <v>135</v>
      </c>
      <c r="AT376" s="24" t="s">
        <v>130</v>
      </c>
      <c r="AU376" s="24" t="s">
        <v>82</v>
      </c>
      <c r="AY376" s="24" t="s">
        <v>128</v>
      </c>
      <c r="BE376" s="203">
        <f>IF(N376="základní",J376,0)</f>
        <v>0</v>
      </c>
      <c r="BF376" s="203">
        <f>IF(N376="snížená",J376,0)</f>
        <v>0</v>
      </c>
      <c r="BG376" s="203">
        <f>IF(N376="zákl. přenesená",J376,0)</f>
        <v>0</v>
      </c>
      <c r="BH376" s="203">
        <f>IF(N376="sníž. přenesená",J376,0)</f>
        <v>0</v>
      </c>
      <c r="BI376" s="203">
        <f>IF(N376="nulová",J376,0)</f>
        <v>0</v>
      </c>
      <c r="BJ376" s="24" t="s">
        <v>24</v>
      </c>
      <c r="BK376" s="203">
        <f>ROUND(I376*H376,2)</f>
        <v>0</v>
      </c>
      <c r="BL376" s="24" t="s">
        <v>135</v>
      </c>
      <c r="BM376" s="24" t="s">
        <v>530</v>
      </c>
    </row>
    <row r="377" spans="2:65" s="12" customFormat="1">
      <c r="B377" s="215"/>
      <c r="C377" s="216"/>
      <c r="D377" s="206" t="s">
        <v>145</v>
      </c>
      <c r="E377" s="217" t="s">
        <v>22</v>
      </c>
      <c r="F377" s="218" t="s">
        <v>531</v>
      </c>
      <c r="G377" s="216"/>
      <c r="H377" s="219">
        <v>0.68899999999999995</v>
      </c>
      <c r="I377" s="220"/>
      <c r="J377" s="216"/>
      <c r="K377" s="216"/>
      <c r="L377" s="221"/>
      <c r="M377" s="222"/>
      <c r="N377" s="223"/>
      <c r="O377" s="223"/>
      <c r="P377" s="223"/>
      <c r="Q377" s="223"/>
      <c r="R377" s="223"/>
      <c r="S377" s="223"/>
      <c r="T377" s="224"/>
      <c r="AT377" s="225" t="s">
        <v>145</v>
      </c>
      <c r="AU377" s="225" t="s">
        <v>82</v>
      </c>
      <c r="AV377" s="12" t="s">
        <v>82</v>
      </c>
      <c r="AW377" s="12" t="s">
        <v>37</v>
      </c>
      <c r="AX377" s="12" t="s">
        <v>73</v>
      </c>
      <c r="AY377" s="225" t="s">
        <v>128</v>
      </c>
    </row>
    <row r="378" spans="2:65" s="12" customFormat="1">
      <c r="B378" s="215"/>
      <c r="C378" s="216"/>
      <c r="D378" s="206" t="s">
        <v>145</v>
      </c>
      <c r="E378" s="217" t="s">
        <v>22</v>
      </c>
      <c r="F378" s="218" t="s">
        <v>532</v>
      </c>
      <c r="G378" s="216"/>
      <c r="H378" s="219">
        <v>1.782</v>
      </c>
      <c r="I378" s="220"/>
      <c r="J378" s="216"/>
      <c r="K378" s="216"/>
      <c r="L378" s="221"/>
      <c r="M378" s="222"/>
      <c r="N378" s="223"/>
      <c r="O378" s="223"/>
      <c r="P378" s="223"/>
      <c r="Q378" s="223"/>
      <c r="R378" s="223"/>
      <c r="S378" s="223"/>
      <c r="T378" s="224"/>
      <c r="AT378" s="225" t="s">
        <v>145</v>
      </c>
      <c r="AU378" s="225" t="s">
        <v>82</v>
      </c>
      <c r="AV378" s="12" t="s">
        <v>82</v>
      </c>
      <c r="AW378" s="12" t="s">
        <v>37</v>
      </c>
      <c r="AX378" s="12" t="s">
        <v>73</v>
      </c>
      <c r="AY378" s="225" t="s">
        <v>128</v>
      </c>
    </row>
    <row r="379" spans="2:65" s="12" customFormat="1">
      <c r="B379" s="215"/>
      <c r="C379" s="216"/>
      <c r="D379" s="206" t="s">
        <v>145</v>
      </c>
      <c r="E379" s="217" t="s">
        <v>22</v>
      </c>
      <c r="F379" s="218" t="s">
        <v>533</v>
      </c>
      <c r="G379" s="216"/>
      <c r="H379" s="219">
        <v>2.552</v>
      </c>
      <c r="I379" s="220"/>
      <c r="J379" s="216"/>
      <c r="K379" s="216"/>
      <c r="L379" s="221"/>
      <c r="M379" s="222"/>
      <c r="N379" s="223"/>
      <c r="O379" s="223"/>
      <c r="P379" s="223"/>
      <c r="Q379" s="223"/>
      <c r="R379" s="223"/>
      <c r="S379" s="223"/>
      <c r="T379" s="224"/>
      <c r="AT379" s="225" t="s">
        <v>145</v>
      </c>
      <c r="AU379" s="225" t="s">
        <v>82</v>
      </c>
      <c r="AV379" s="12" t="s">
        <v>82</v>
      </c>
      <c r="AW379" s="12" t="s">
        <v>37</v>
      </c>
      <c r="AX379" s="12" t="s">
        <v>73</v>
      </c>
      <c r="AY379" s="225" t="s">
        <v>128</v>
      </c>
    </row>
    <row r="380" spans="2:65" s="12" customFormat="1">
      <c r="B380" s="215"/>
      <c r="C380" s="216"/>
      <c r="D380" s="206" t="s">
        <v>145</v>
      </c>
      <c r="E380" s="217" t="s">
        <v>22</v>
      </c>
      <c r="F380" s="218" t="s">
        <v>534</v>
      </c>
      <c r="G380" s="216"/>
      <c r="H380" s="219">
        <v>6.048</v>
      </c>
      <c r="I380" s="220"/>
      <c r="J380" s="216"/>
      <c r="K380" s="216"/>
      <c r="L380" s="221"/>
      <c r="M380" s="222"/>
      <c r="N380" s="223"/>
      <c r="O380" s="223"/>
      <c r="P380" s="223"/>
      <c r="Q380" s="223"/>
      <c r="R380" s="223"/>
      <c r="S380" s="223"/>
      <c r="T380" s="224"/>
      <c r="AT380" s="225" t="s">
        <v>145</v>
      </c>
      <c r="AU380" s="225" t="s">
        <v>82</v>
      </c>
      <c r="AV380" s="12" t="s">
        <v>82</v>
      </c>
      <c r="AW380" s="12" t="s">
        <v>37</v>
      </c>
      <c r="AX380" s="12" t="s">
        <v>73</v>
      </c>
      <c r="AY380" s="225" t="s">
        <v>128</v>
      </c>
    </row>
    <row r="381" spans="2:65" s="12" customFormat="1">
      <c r="B381" s="215"/>
      <c r="C381" s="216"/>
      <c r="D381" s="206" t="s">
        <v>145</v>
      </c>
      <c r="E381" s="217" t="s">
        <v>22</v>
      </c>
      <c r="F381" s="218" t="s">
        <v>535</v>
      </c>
      <c r="G381" s="216"/>
      <c r="H381" s="219">
        <v>5.2450000000000001</v>
      </c>
      <c r="I381" s="220"/>
      <c r="J381" s="216"/>
      <c r="K381" s="216"/>
      <c r="L381" s="221"/>
      <c r="M381" s="222"/>
      <c r="N381" s="223"/>
      <c r="O381" s="223"/>
      <c r="P381" s="223"/>
      <c r="Q381" s="223"/>
      <c r="R381" s="223"/>
      <c r="S381" s="223"/>
      <c r="T381" s="224"/>
      <c r="AT381" s="225" t="s">
        <v>145</v>
      </c>
      <c r="AU381" s="225" t="s">
        <v>82</v>
      </c>
      <c r="AV381" s="12" t="s">
        <v>82</v>
      </c>
      <c r="AW381" s="12" t="s">
        <v>37</v>
      </c>
      <c r="AX381" s="12" t="s">
        <v>73</v>
      </c>
      <c r="AY381" s="225" t="s">
        <v>128</v>
      </c>
    </row>
    <row r="382" spans="2:65" s="14" customFormat="1">
      <c r="B382" s="237"/>
      <c r="C382" s="238"/>
      <c r="D382" s="206" t="s">
        <v>145</v>
      </c>
      <c r="E382" s="239" t="s">
        <v>22</v>
      </c>
      <c r="F382" s="240" t="s">
        <v>313</v>
      </c>
      <c r="G382" s="238"/>
      <c r="H382" s="241">
        <v>16.315999999999999</v>
      </c>
      <c r="I382" s="242"/>
      <c r="J382" s="238"/>
      <c r="K382" s="238"/>
      <c r="L382" s="243"/>
      <c r="M382" s="244"/>
      <c r="N382" s="245"/>
      <c r="O382" s="245"/>
      <c r="P382" s="245"/>
      <c r="Q382" s="245"/>
      <c r="R382" s="245"/>
      <c r="S382" s="245"/>
      <c r="T382" s="246"/>
      <c r="AT382" s="247" t="s">
        <v>145</v>
      </c>
      <c r="AU382" s="247" t="s">
        <v>82</v>
      </c>
      <c r="AV382" s="14" t="s">
        <v>140</v>
      </c>
      <c r="AW382" s="14" t="s">
        <v>37</v>
      </c>
      <c r="AX382" s="14" t="s">
        <v>73</v>
      </c>
      <c r="AY382" s="247" t="s">
        <v>128</v>
      </c>
    </row>
    <row r="383" spans="2:65" s="12" customFormat="1">
      <c r="B383" s="215"/>
      <c r="C383" s="216"/>
      <c r="D383" s="206" t="s">
        <v>145</v>
      </c>
      <c r="E383" s="217" t="s">
        <v>22</v>
      </c>
      <c r="F383" s="218" t="s">
        <v>536</v>
      </c>
      <c r="G383" s="216"/>
      <c r="H383" s="219">
        <v>0.33300000000000002</v>
      </c>
      <c r="I383" s="220"/>
      <c r="J383" s="216"/>
      <c r="K383" s="216"/>
      <c r="L383" s="221"/>
      <c r="M383" s="222"/>
      <c r="N383" s="223"/>
      <c r="O383" s="223"/>
      <c r="P383" s="223"/>
      <c r="Q383" s="223"/>
      <c r="R383" s="223"/>
      <c r="S383" s="223"/>
      <c r="T383" s="224"/>
      <c r="AT383" s="225" t="s">
        <v>145</v>
      </c>
      <c r="AU383" s="225" t="s">
        <v>82</v>
      </c>
      <c r="AV383" s="12" t="s">
        <v>82</v>
      </c>
      <c r="AW383" s="12" t="s">
        <v>37</v>
      </c>
      <c r="AX383" s="12" t="s">
        <v>73</v>
      </c>
      <c r="AY383" s="225" t="s">
        <v>128</v>
      </c>
    </row>
    <row r="384" spans="2:65" s="12" customFormat="1">
      <c r="B384" s="215"/>
      <c r="C384" s="216"/>
      <c r="D384" s="206" t="s">
        <v>145</v>
      </c>
      <c r="E384" s="217" t="s">
        <v>22</v>
      </c>
      <c r="F384" s="218" t="s">
        <v>537</v>
      </c>
      <c r="G384" s="216"/>
      <c r="H384" s="219">
        <v>0.432</v>
      </c>
      <c r="I384" s="220"/>
      <c r="J384" s="216"/>
      <c r="K384" s="216"/>
      <c r="L384" s="221"/>
      <c r="M384" s="222"/>
      <c r="N384" s="223"/>
      <c r="O384" s="223"/>
      <c r="P384" s="223"/>
      <c r="Q384" s="223"/>
      <c r="R384" s="223"/>
      <c r="S384" s="223"/>
      <c r="T384" s="224"/>
      <c r="AT384" s="225" t="s">
        <v>145</v>
      </c>
      <c r="AU384" s="225" t="s">
        <v>82</v>
      </c>
      <c r="AV384" s="12" t="s">
        <v>82</v>
      </c>
      <c r="AW384" s="12" t="s">
        <v>37</v>
      </c>
      <c r="AX384" s="12" t="s">
        <v>73</v>
      </c>
      <c r="AY384" s="225" t="s">
        <v>128</v>
      </c>
    </row>
    <row r="385" spans="2:65" s="12" customFormat="1">
      <c r="B385" s="215"/>
      <c r="C385" s="216"/>
      <c r="D385" s="206" t="s">
        <v>145</v>
      </c>
      <c r="E385" s="217" t="s">
        <v>22</v>
      </c>
      <c r="F385" s="218" t="s">
        <v>538</v>
      </c>
      <c r="G385" s="216"/>
      <c r="H385" s="219">
        <v>0.36499999999999999</v>
      </c>
      <c r="I385" s="220"/>
      <c r="J385" s="216"/>
      <c r="K385" s="216"/>
      <c r="L385" s="221"/>
      <c r="M385" s="222"/>
      <c r="N385" s="223"/>
      <c r="O385" s="223"/>
      <c r="P385" s="223"/>
      <c r="Q385" s="223"/>
      <c r="R385" s="223"/>
      <c r="S385" s="223"/>
      <c r="T385" s="224"/>
      <c r="AT385" s="225" t="s">
        <v>145</v>
      </c>
      <c r="AU385" s="225" t="s">
        <v>82</v>
      </c>
      <c r="AV385" s="12" t="s">
        <v>82</v>
      </c>
      <c r="AW385" s="12" t="s">
        <v>37</v>
      </c>
      <c r="AX385" s="12" t="s">
        <v>73</v>
      </c>
      <c r="AY385" s="225" t="s">
        <v>128</v>
      </c>
    </row>
    <row r="386" spans="2:65" s="12" customFormat="1">
      <c r="B386" s="215"/>
      <c r="C386" s="216"/>
      <c r="D386" s="206" t="s">
        <v>145</v>
      </c>
      <c r="E386" s="217" t="s">
        <v>22</v>
      </c>
      <c r="F386" s="218" t="s">
        <v>539</v>
      </c>
      <c r="G386" s="216"/>
      <c r="H386" s="219">
        <v>0.29699999999999999</v>
      </c>
      <c r="I386" s="220"/>
      <c r="J386" s="216"/>
      <c r="K386" s="216"/>
      <c r="L386" s="221"/>
      <c r="M386" s="222"/>
      <c r="N386" s="223"/>
      <c r="O386" s="223"/>
      <c r="P386" s="223"/>
      <c r="Q386" s="223"/>
      <c r="R386" s="223"/>
      <c r="S386" s="223"/>
      <c r="T386" s="224"/>
      <c r="AT386" s="225" t="s">
        <v>145</v>
      </c>
      <c r="AU386" s="225" t="s">
        <v>82</v>
      </c>
      <c r="AV386" s="12" t="s">
        <v>82</v>
      </c>
      <c r="AW386" s="12" t="s">
        <v>37</v>
      </c>
      <c r="AX386" s="12" t="s">
        <v>73</v>
      </c>
      <c r="AY386" s="225" t="s">
        <v>128</v>
      </c>
    </row>
    <row r="387" spans="2:65" s="12" customFormat="1">
      <c r="B387" s="215"/>
      <c r="C387" s="216"/>
      <c r="D387" s="206" t="s">
        <v>145</v>
      </c>
      <c r="E387" s="217" t="s">
        <v>22</v>
      </c>
      <c r="F387" s="218" t="s">
        <v>540</v>
      </c>
      <c r="G387" s="216"/>
      <c r="H387" s="219">
        <v>0.23</v>
      </c>
      <c r="I387" s="220"/>
      <c r="J387" s="216"/>
      <c r="K387" s="216"/>
      <c r="L387" s="221"/>
      <c r="M387" s="222"/>
      <c r="N387" s="223"/>
      <c r="O387" s="223"/>
      <c r="P387" s="223"/>
      <c r="Q387" s="223"/>
      <c r="R387" s="223"/>
      <c r="S387" s="223"/>
      <c r="T387" s="224"/>
      <c r="AT387" s="225" t="s">
        <v>145</v>
      </c>
      <c r="AU387" s="225" t="s">
        <v>82</v>
      </c>
      <c r="AV387" s="12" t="s">
        <v>82</v>
      </c>
      <c r="AW387" s="12" t="s">
        <v>37</v>
      </c>
      <c r="AX387" s="12" t="s">
        <v>73</v>
      </c>
      <c r="AY387" s="225" t="s">
        <v>128</v>
      </c>
    </row>
    <row r="388" spans="2:65" s="14" customFormat="1">
      <c r="B388" s="237"/>
      <c r="C388" s="238"/>
      <c r="D388" s="206" t="s">
        <v>145</v>
      </c>
      <c r="E388" s="239" t="s">
        <v>22</v>
      </c>
      <c r="F388" s="240" t="s">
        <v>313</v>
      </c>
      <c r="G388" s="238"/>
      <c r="H388" s="241">
        <v>1.657</v>
      </c>
      <c r="I388" s="242"/>
      <c r="J388" s="238"/>
      <c r="K388" s="238"/>
      <c r="L388" s="243"/>
      <c r="M388" s="244"/>
      <c r="N388" s="245"/>
      <c r="O388" s="245"/>
      <c r="P388" s="245"/>
      <c r="Q388" s="245"/>
      <c r="R388" s="245"/>
      <c r="S388" s="245"/>
      <c r="T388" s="246"/>
      <c r="AT388" s="247" t="s">
        <v>145</v>
      </c>
      <c r="AU388" s="247" t="s">
        <v>82</v>
      </c>
      <c r="AV388" s="14" t="s">
        <v>140</v>
      </c>
      <c r="AW388" s="14" t="s">
        <v>37</v>
      </c>
      <c r="AX388" s="14" t="s">
        <v>73</v>
      </c>
      <c r="AY388" s="247" t="s">
        <v>128</v>
      </c>
    </row>
    <row r="389" spans="2:65" s="13" customFormat="1">
      <c r="B389" s="226"/>
      <c r="C389" s="227"/>
      <c r="D389" s="206" t="s">
        <v>145</v>
      </c>
      <c r="E389" s="228" t="s">
        <v>22</v>
      </c>
      <c r="F389" s="229" t="s">
        <v>148</v>
      </c>
      <c r="G389" s="227"/>
      <c r="H389" s="230">
        <v>17.972999999999999</v>
      </c>
      <c r="I389" s="231"/>
      <c r="J389" s="227"/>
      <c r="K389" s="227"/>
      <c r="L389" s="232"/>
      <c r="M389" s="233"/>
      <c r="N389" s="234"/>
      <c r="O389" s="234"/>
      <c r="P389" s="234"/>
      <c r="Q389" s="234"/>
      <c r="R389" s="234"/>
      <c r="S389" s="234"/>
      <c r="T389" s="235"/>
      <c r="AT389" s="236" t="s">
        <v>145</v>
      </c>
      <c r="AU389" s="236" t="s">
        <v>82</v>
      </c>
      <c r="AV389" s="13" t="s">
        <v>135</v>
      </c>
      <c r="AW389" s="13" t="s">
        <v>37</v>
      </c>
      <c r="AX389" s="13" t="s">
        <v>24</v>
      </c>
      <c r="AY389" s="236" t="s">
        <v>128</v>
      </c>
    </row>
    <row r="390" spans="2:65" s="1" customFormat="1" ht="16.5" customHeight="1">
      <c r="B390" s="41"/>
      <c r="C390" s="192" t="s">
        <v>541</v>
      </c>
      <c r="D390" s="192" t="s">
        <v>130</v>
      </c>
      <c r="E390" s="193" t="s">
        <v>542</v>
      </c>
      <c r="F390" s="194" t="s">
        <v>543</v>
      </c>
      <c r="G390" s="195" t="s">
        <v>143</v>
      </c>
      <c r="H390" s="196">
        <v>42.878999999999998</v>
      </c>
      <c r="I390" s="197"/>
      <c r="J390" s="198">
        <f>ROUND(I390*H390,2)</f>
        <v>0</v>
      </c>
      <c r="K390" s="194" t="s">
        <v>134</v>
      </c>
      <c r="L390" s="61"/>
      <c r="M390" s="199" t="s">
        <v>22</v>
      </c>
      <c r="N390" s="200" t="s">
        <v>44</v>
      </c>
      <c r="O390" s="42"/>
      <c r="P390" s="201">
        <f>O390*H390</f>
        <v>0</v>
      </c>
      <c r="Q390" s="201">
        <v>2.0874999999999999</v>
      </c>
      <c r="R390" s="201">
        <f>Q390*H390</f>
        <v>89.509912499999999</v>
      </c>
      <c r="S390" s="201">
        <v>0</v>
      </c>
      <c r="T390" s="202">
        <f>S390*H390</f>
        <v>0</v>
      </c>
      <c r="AR390" s="24" t="s">
        <v>135</v>
      </c>
      <c r="AT390" s="24" t="s">
        <v>130</v>
      </c>
      <c r="AU390" s="24" t="s">
        <v>82</v>
      </c>
      <c r="AY390" s="24" t="s">
        <v>128</v>
      </c>
      <c r="BE390" s="203">
        <f>IF(N390="základní",J390,0)</f>
        <v>0</v>
      </c>
      <c r="BF390" s="203">
        <f>IF(N390="snížená",J390,0)</f>
        <v>0</v>
      </c>
      <c r="BG390" s="203">
        <f>IF(N390="zákl. přenesená",J390,0)</f>
        <v>0</v>
      </c>
      <c r="BH390" s="203">
        <f>IF(N390="sníž. přenesená",J390,0)</f>
        <v>0</v>
      </c>
      <c r="BI390" s="203">
        <f>IF(N390="nulová",J390,0)</f>
        <v>0</v>
      </c>
      <c r="BJ390" s="24" t="s">
        <v>24</v>
      </c>
      <c r="BK390" s="203">
        <f>ROUND(I390*H390,2)</f>
        <v>0</v>
      </c>
      <c r="BL390" s="24" t="s">
        <v>135</v>
      </c>
      <c r="BM390" s="24" t="s">
        <v>544</v>
      </c>
    </row>
    <row r="391" spans="2:65" s="11" customFormat="1">
      <c r="B391" s="204"/>
      <c r="C391" s="205"/>
      <c r="D391" s="206" t="s">
        <v>145</v>
      </c>
      <c r="E391" s="207" t="s">
        <v>22</v>
      </c>
      <c r="F391" s="208" t="s">
        <v>545</v>
      </c>
      <c r="G391" s="205"/>
      <c r="H391" s="207" t="s">
        <v>22</v>
      </c>
      <c r="I391" s="209"/>
      <c r="J391" s="205"/>
      <c r="K391" s="205"/>
      <c r="L391" s="210"/>
      <c r="M391" s="211"/>
      <c r="N391" s="212"/>
      <c r="O391" s="212"/>
      <c r="P391" s="212"/>
      <c r="Q391" s="212"/>
      <c r="R391" s="212"/>
      <c r="S391" s="212"/>
      <c r="T391" s="213"/>
      <c r="AT391" s="214" t="s">
        <v>145</v>
      </c>
      <c r="AU391" s="214" t="s">
        <v>82</v>
      </c>
      <c r="AV391" s="11" t="s">
        <v>24</v>
      </c>
      <c r="AW391" s="11" t="s">
        <v>37</v>
      </c>
      <c r="AX391" s="11" t="s">
        <v>73</v>
      </c>
      <c r="AY391" s="214" t="s">
        <v>128</v>
      </c>
    </row>
    <row r="392" spans="2:65" s="12" customFormat="1">
      <c r="B392" s="215"/>
      <c r="C392" s="216"/>
      <c r="D392" s="206" t="s">
        <v>145</v>
      </c>
      <c r="E392" s="217" t="s">
        <v>22</v>
      </c>
      <c r="F392" s="218" t="s">
        <v>546</v>
      </c>
      <c r="G392" s="216"/>
      <c r="H392" s="219">
        <v>0.50600000000000001</v>
      </c>
      <c r="I392" s="220"/>
      <c r="J392" s="216"/>
      <c r="K392" s="216"/>
      <c r="L392" s="221"/>
      <c r="M392" s="222"/>
      <c r="N392" s="223"/>
      <c r="O392" s="223"/>
      <c r="P392" s="223"/>
      <c r="Q392" s="223"/>
      <c r="R392" s="223"/>
      <c r="S392" s="223"/>
      <c r="T392" s="224"/>
      <c r="AT392" s="225" t="s">
        <v>145</v>
      </c>
      <c r="AU392" s="225" t="s">
        <v>82</v>
      </c>
      <c r="AV392" s="12" t="s">
        <v>82</v>
      </c>
      <c r="AW392" s="12" t="s">
        <v>37</v>
      </c>
      <c r="AX392" s="12" t="s">
        <v>73</v>
      </c>
      <c r="AY392" s="225" t="s">
        <v>128</v>
      </c>
    </row>
    <row r="393" spans="2:65" s="12" customFormat="1">
      <c r="B393" s="215"/>
      <c r="C393" s="216"/>
      <c r="D393" s="206" t="s">
        <v>145</v>
      </c>
      <c r="E393" s="217" t="s">
        <v>22</v>
      </c>
      <c r="F393" s="218" t="s">
        <v>547</v>
      </c>
      <c r="G393" s="216"/>
      <c r="H393" s="219">
        <v>1.125</v>
      </c>
      <c r="I393" s="220"/>
      <c r="J393" s="216"/>
      <c r="K393" s="216"/>
      <c r="L393" s="221"/>
      <c r="M393" s="222"/>
      <c r="N393" s="223"/>
      <c r="O393" s="223"/>
      <c r="P393" s="223"/>
      <c r="Q393" s="223"/>
      <c r="R393" s="223"/>
      <c r="S393" s="223"/>
      <c r="T393" s="224"/>
      <c r="AT393" s="225" t="s">
        <v>145</v>
      </c>
      <c r="AU393" s="225" t="s">
        <v>82</v>
      </c>
      <c r="AV393" s="12" t="s">
        <v>82</v>
      </c>
      <c r="AW393" s="12" t="s">
        <v>37</v>
      </c>
      <c r="AX393" s="12" t="s">
        <v>73</v>
      </c>
      <c r="AY393" s="225" t="s">
        <v>128</v>
      </c>
    </row>
    <row r="394" spans="2:65" s="12" customFormat="1">
      <c r="B394" s="215"/>
      <c r="C394" s="216"/>
      <c r="D394" s="206" t="s">
        <v>145</v>
      </c>
      <c r="E394" s="217" t="s">
        <v>22</v>
      </c>
      <c r="F394" s="218" t="s">
        <v>548</v>
      </c>
      <c r="G394" s="216"/>
      <c r="H394" s="219">
        <v>1.5940000000000001</v>
      </c>
      <c r="I394" s="220"/>
      <c r="J394" s="216"/>
      <c r="K394" s="216"/>
      <c r="L394" s="221"/>
      <c r="M394" s="222"/>
      <c r="N394" s="223"/>
      <c r="O394" s="223"/>
      <c r="P394" s="223"/>
      <c r="Q394" s="223"/>
      <c r="R394" s="223"/>
      <c r="S394" s="223"/>
      <c r="T394" s="224"/>
      <c r="AT394" s="225" t="s">
        <v>145</v>
      </c>
      <c r="AU394" s="225" t="s">
        <v>82</v>
      </c>
      <c r="AV394" s="12" t="s">
        <v>82</v>
      </c>
      <c r="AW394" s="12" t="s">
        <v>37</v>
      </c>
      <c r="AX394" s="12" t="s">
        <v>73</v>
      </c>
      <c r="AY394" s="225" t="s">
        <v>128</v>
      </c>
    </row>
    <row r="395" spans="2:65" s="12" customFormat="1">
      <c r="B395" s="215"/>
      <c r="C395" s="216"/>
      <c r="D395" s="206" t="s">
        <v>145</v>
      </c>
      <c r="E395" s="217" t="s">
        <v>22</v>
      </c>
      <c r="F395" s="218" t="s">
        <v>549</v>
      </c>
      <c r="G395" s="216"/>
      <c r="H395" s="219">
        <v>3.488</v>
      </c>
      <c r="I395" s="220"/>
      <c r="J395" s="216"/>
      <c r="K395" s="216"/>
      <c r="L395" s="221"/>
      <c r="M395" s="222"/>
      <c r="N395" s="223"/>
      <c r="O395" s="223"/>
      <c r="P395" s="223"/>
      <c r="Q395" s="223"/>
      <c r="R395" s="223"/>
      <c r="S395" s="223"/>
      <c r="T395" s="224"/>
      <c r="AT395" s="225" t="s">
        <v>145</v>
      </c>
      <c r="AU395" s="225" t="s">
        <v>82</v>
      </c>
      <c r="AV395" s="12" t="s">
        <v>82</v>
      </c>
      <c r="AW395" s="12" t="s">
        <v>37</v>
      </c>
      <c r="AX395" s="12" t="s">
        <v>73</v>
      </c>
      <c r="AY395" s="225" t="s">
        <v>128</v>
      </c>
    </row>
    <row r="396" spans="2:65" s="12" customFormat="1">
      <c r="B396" s="215"/>
      <c r="C396" s="216"/>
      <c r="D396" s="206" t="s">
        <v>145</v>
      </c>
      <c r="E396" s="217" t="s">
        <v>22</v>
      </c>
      <c r="F396" s="218" t="s">
        <v>550</v>
      </c>
      <c r="G396" s="216"/>
      <c r="H396" s="219">
        <v>3.0630000000000002</v>
      </c>
      <c r="I396" s="220"/>
      <c r="J396" s="216"/>
      <c r="K396" s="216"/>
      <c r="L396" s="221"/>
      <c r="M396" s="222"/>
      <c r="N396" s="223"/>
      <c r="O396" s="223"/>
      <c r="P396" s="223"/>
      <c r="Q396" s="223"/>
      <c r="R396" s="223"/>
      <c r="S396" s="223"/>
      <c r="T396" s="224"/>
      <c r="AT396" s="225" t="s">
        <v>145</v>
      </c>
      <c r="AU396" s="225" t="s">
        <v>82</v>
      </c>
      <c r="AV396" s="12" t="s">
        <v>82</v>
      </c>
      <c r="AW396" s="12" t="s">
        <v>37</v>
      </c>
      <c r="AX396" s="12" t="s">
        <v>73</v>
      </c>
      <c r="AY396" s="225" t="s">
        <v>128</v>
      </c>
    </row>
    <row r="397" spans="2:65" s="14" customFormat="1">
      <c r="B397" s="237"/>
      <c r="C397" s="238"/>
      <c r="D397" s="206" t="s">
        <v>145</v>
      </c>
      <c r="E397" s="239" t="s">
        <v>22</v>
      </c>
      <c r="F397" s="240" t="s">
        <v>313</v>
      </c>
      <c r="G397" s="238"/>
      <c r="H397" s="241">
        <v>9.7759999999999998</v>
      </c>
      <c r="I397" s="242"/>
      <c r="J397" s="238"/>
      <c r="K397" s="238"/>
      <c r="L397" s="243"/>
      <c r="M397" s="244"/>
      <c r="N397" s="245"/>
      <c r="O397" s="245"/>
      <c r="P397" s="245"/>
      <c r="Q397" s="245"/>
      <c r="R397" s="245"/>
      <c r="S397" s="245"/>
      <c r="T397" s="246"/>
      <c r="AT397" s="247" t="s">
        <v>145</v>
      </c>
      <c r="AU397" s="247" t="s">
        <v>82</v>
      </c>
      <c r="AV397" s="14" t="s">
        <v>140</v>
      </c>
      <c r="AW397" s="14" t="s">
        <v>37</v>
      </c>
      <c r="AX397" s="14" t="s">
        <v>73</v>
      </c>
      <c r="AY397" s="247" t="s">
        <v>128</v>
      </c>
    </row>
    <row r="398" spans="2:65" s="11" customFormat="1">
      <c r="B398" s="204"/>
      <c r="C398" s="205"/>
      <c r="D398" s="206" t="s">
        <v>145</v>
      </c>
      <c r="E398" s="207" t="s">
        <v>22</v>
      </c>
      <c r="F398" s="208" t="s">
        <v>551</v>
      </c>
      <c r="G398" s="205"/>
      <c r="H398" s="207" t="s">
        <v>22</v>
      </c>
      <c r="I398" s="209"/>
      <c r="J398" s="205"/>
      <c r="K398" s="205"/>
      <c r="L398" s="210"/>
      <c r="M398" s="211"/>
      <c r="N398" s="212"/>
      <c r="O398" s="212"/>
      <c r="P398" s="212"/>
      <c r="Q398" s="212"/>
      <c r="R398" s="212"/>
      <c r="S398" s="212"/>
      <c r="T398" s="213"/>
      <c r="AT398" s="214" t="s">
        <v>145</v>
      </c>
      <c r="AU398" s="214" t="s">
        <v>82</v>
      </c>
      <c r="AV398" s="11" t="s">
        <v>24</v>
      </c>
      <c r="AW398" s="11" t="s">
        <v>37</v>
      </c>
      <c r="AX398" s="11" t="s">
        <v>73</v>
      </c>
      <c r="AY398" s="214" t="s">
        <v>128</v>
      </c>
    </row>
    <row r="399" spans="2:65" s="12" customFormat="1">
      <c r="B399" s="215"/>
      <c r="C399" s="216"/>
      <c r="D399" s="206" t="s">
        <v>145</v>
      </c>
      <c r="E399" s="217" t="s">
        <v>22</v>
      </c>
      <c r="F399" s="218" t="s">
        <v>552</v>
      </c>
      <c r="G399" s="216"/>
      <c r="H399" s="219">
        <v>42.878999999999998</v>
      </c>
      <c r="I399" s="220"/>
      <c r="J399" s="216"/>
      <c r="K399" s="216"/>
      <c r="L399" s="221"/>
      <c r="M399" s="222"/>
      <c r="N399" s="223"/>
      <c r="O399" s="223"/>
      <c r="P399" s="223"/>
      <c r="Q399" s="223"/>
      <c r="R399" s="223"/>
      <c r="S399" s="223"/>
      <c r="T399" s="224"/>
      <c r="AT399" s="225" t="s">
        <v>145</v>
      </c>
      <c r="AU399" s="225" t="s">
        <v>82</v>
      </c>
      <c r="AV399" s="12" t="s">
        <v>82</v>
      </c>
      <c r="AW399" s="12" t="s">
        <v>37</v>
      </c>
      <c r="AX399" s="12" t="s">
        <v>73</v>
      </c>
      <c r="AY399" s="225" t="s">
        <v>128</v>
      </c>
    </row>
    <row r="400" spans="2:65" s="12" customFormat="1">
      <c r="B400" s="215"/>
      <c r="C400" s="216"/>
      <c r="D400" s="206" t="s">
        <v>145</v>
      </c>
      <c r="E400" s="217" t="s">
        <v>22</v>
      </c>
      <c r="F400" s="218" t="s">
        <v>553</v>
      </c>
      <c r="G400" s="216"/>
      <c r="H400" s="219">
        <v>-9.7759999999999998</v>
      </c>
      <c r="I400" s="220"/>
      <c r="J400" s="216"/>
      <c r="K400" s="216"/>
      <c r="L400" s="221"/>
      <c r="M400" s="222"/>
      <c r="N400" s="223"/>
      <c r="O400" s="223"/>
      <c r="P400" s="223"/>
      <c r="Q400" s="223"/>
      <c r="R400" s="223"/>
      <c r="S400" s="223"/>
      <c r="T400" s="224"/>
      <c r="AT400" s="225" t="s">
        <v>145</v>
      </c>
      <c r="AU400" s="225" t="s">
        <v>82</v>
      </c>
      <c r="AV400" s="12" t="s">
        <v>82</v>
      </c>
      <c r="AW400" s="12" t="s">
        <v>37</v>
      </c>
      <c r="AX400" s="12" t="s">
        <v>73</v>
      </c>
      <c r="AY400" s="225" t="s">
        <v>128</v>
      </c>
    </row>
    <row r="401" spans="2:65" s="14" customFormat="1">
      <c r="B401" s="237"/>
      <c r="C401" s="238"/>
      <c r="D401" s="206" t="s">
        <v>145</v>
      </c>
      <c r="E401" s="239" t="s">
        <v>22</v>
      </c>
      <c r="F401" s="240" t="s">
        <v>313</v>
      </c>
      <c r="G401" s="238"/>
      <c r="H401" s="241">
        <v>33.103000000000002</v>
      </c>
      <c r="I401" s="242"/>
      <c r="J401" s="238"/>
      <c r="K401" s="238"/>
      <c r="L401" s="243"/>
      <c r="M401" s="244"/>
      <c r="N401" s="245"/>
      <c r="O401" s="245"/>
      <c r="P401" s="245"/>
      <c r="Q401" s="245"/>
      <c r="R401" s="245"/>
      <c r="S401" s="245"/>
      <c r="T401" s="246"/>
      <c r="AT401" s="247" t="s">
        <v>145</v>
      </c>
      <c r="AU401" s="247" t="s">
        <v>82</v>
      </c>
      <c r="AV401" s="14" t="s">
        <v>140</v>
      </c>
      <c r="AW401" s="14" t="s">
        <v>37</v>
      </c>
      <c r="AX401" s="14" t="s">
        <v>73</v>
      </c>
      <c r="AY401" s="247" t="s">
        <v>128</v>
      </c>
    </row>
    <row r="402" spans="2:65" s="13" customFormat="1">
      <c r="B402" s="226"/>
      <c r="C402" s="227"/>
      <c r="D402" s="206" t="s">
        <v>145</v>
      </c>
      <c r="E402" s="228" t="s">
        <v>22</v>
      </c>
      <c r="F402" s="229" t="s">
        <v>148</v>
      </c>
      <c r="G402" s="227"/>
      <c r="H402" s="230">
        <v>42.878999999999998</v>
      </c>
      <c r="I402" s="231"/>
      <c r="J402" s="227"/>
      <c r="K402" s="227"/>
      <c r="L402" s="232"/>
      <c r="M402" s="233"/>
      <c r="N402" s="234"/>
      <c r="O402" s="234"/>
      <c r="P402" s="234"/>
      <c r="Q402" s="234"/>
      <c r="R402" s="234"/>
      <c r="S402" s="234"/>
      <c r="T402" s="235"/>
      <c r="AT402" s="236" t="s">
        <v>145</v>
      </c>
      <c r="AU402" s="236" t="s">
        <v>82</v>
      </c>
      <c r="AV402" s="13" t="s">
        <v>135</v>
      </c>
      <c r="AW402" s="13" t="s">
        <v>37</v>
      </c>
      <c r="AX402" s="13" t="s">
        <v>24</v>
      </c>
      <c r="AY402" s="236" t="s">
        <v>128</v>
      </c>
    </row>
    <row r="403" spans="2:65" s="10" customFormat="1" ht="29.85" customHeight="1">
      <c r="B403" s="176"/>
      <c r="C403" s="177"/>
      <c r="D403" s="178" t="s">
        <v>72</v>
      </c>
      <c r="E403" s="190" t="s">
        <v>135</v>
      </c>
      <c r="F403" s="190" t="s">
        <v>554</v>
      </c>
      <c r="G403" s="177"/>
      <c r="H403" s="177"/>
      <c r="I403" s="180"/>
      <c r="J403" s="191">
        <f>BK403</f>
        <v>0</v>
      </c>
      <c r="K403" s="177"/>
      <c r="L403" s="182"/>
      <c r="M403" s="183"/>
      <c r="N403" s="184"/>
      <c r="O403" s="184"/>
      <c r="P403" s="185">
        <f>SUM(P404:P409)</f>
        <v>0</v>
      </c>
      <c r="Q403" s="184"/>
      <c r="R403" s="185">
        <f>SUM(R404:R409)</f>
        <v>26.206072200000001</v>
      </c>
      <c r="S403" s="184"/>
      <c r="T403" s="186">
        <f>SUM(T404:T409)</f>
        <v>0</v>
      </c>
      <c r="AR403" s="187" t="s">
        <v>24</v>
      </c>
      <c r="AT403" s="188" t="s">
        <v>72</v>
      </c>
      <c r="AU403" s="188" t="s">
        <v>24</v>
      </c>
      <c r="AY403" s="187" t="s">
        <v>128</v>
      </c>
      <c r="BK403" s="189">
        <f>SUM(BK404:BK409)</f>
        <v>0</v>
      </c>
    </row>
    <row r="404" spans="2:65" s="1" customFormat="1" ht="16.5" customHeight="1">
      <c r="B404" s="41"/>
      <c r="C404" s="192" t="s">
        <v>555</v>
      </c>
      <c r="D404" s="192" t="s">
        <v>130</v>
      </c>
      <c r="E404" s="193" t="s">
        <v>556</v>
      </c>
      <c r="F404" s="194" t="s">
        <v>557</v>
      </c>
      <c r="G404" s="195" t="s">
        <v>143</v>
      </c>
      <c r="H404" s="196">
        <v>13.86</v>
      </c>
      <c r="I404" s="197"/>
      <c r="J404" s="198">
        <f>ROUND(I404*H404,2)</f>
        <v>0</v>
      </c>
      <c r="K404" s="194" t="s">
        <v>134</v>
      </c>
      <c r="L404" s="61"/>
      <c r="M404" s="199" t="s">
        <v>22</v>
      </c>
      <c r="N404" s="200" t="s">
        <v>44</v>
      </c>
      <c r="O404" s="42"/>
      <c r="P404" s="201">
        <f>O404*H404</f>
        <v>0</v>
      </c>
      <c r="Q404" s="201">
        <v>1.8907700000000001</v>
      </c>
      <c r="R404" s="201">
        <f>Q404*H404</f>
        <v>26.206072200000001</v>
      </c>
      <c r="S404" s="201">
        <v>0</v>
      </c>
      <c r="T404" s="202">
        <f>S404*H404</f>
        <v>0</v>
      </c>
      <c r="AR404" s="24" t="s">
        <v>135</v>
      </c>
      <c r="AT404" s="24" t="s">
        <v>130</v>
      </c>
      <c r="AU404" s="24" t="s">
        <v>82</v>
      </c>
      <c r="AY404" s="24" t="s">
        <v>128</v>
      </c>
      <c r="BE404" s="203">
        <f>IF(N404="základní",J404,0)</f>
        <v>0</v>
      </c>
      <c r="BF404" s="203">
        <f>IF(N404="snížená",J404,0)</f>
        <v>0</v>
      </c>
      <c r="BG404" s="203">
        <f>IF(N404="zákl. přenesená",J404,0)</f>
        <v>0</v>
      </c>
      <c r="BH404" s="203">
        <f>IF(N404="sníž. přenesená",J404,0)</f>
        <v>0</v>
      </c>
      <c r="BI404" s="203">
        <f>IF(N404="nulová",J404,0)</f>
        <v>0</v>
      </c>
      <c r="BJ404" s="24" t="s">
        <v>24</v>
      </c>
      <c r="BK404" s="203">
        <f>ROUND(I404*H404,2)</f>
        <v>0</v>
      </c>
      <c r="BL404" s="24" t="s">
        <v>135</v>
      </c>
      <c r="BM404" s="24" t="s">
        <v>558</v>
      </c>
    </row>
    <row r="405" spans="2:65" s="11" customFormat="1">
      <c r="B405" s="204"/>
      <c r="C405" s="205"/>
      <c r="D405" s="206" t="s">
        <v>145</v>
      </c>
      <c r="E405" s="207" t="s">
        <v>22</v>
      </c>
      <c r="F405" s="208" t="s">
        <v>222</v>
      </c>
      <c r="G405" s="205"/>
      <c r="H405" s="207" t="s">
        <v>22</v>
      </c>
      <c r="I405" s="209"/>
      <c r="J405" s="205"/>
      <c r="K405" s="205"/>
      <c r="L405" s="210"/>
      <c r="M405" s="211"/>
      <c r="N405" s="212"/>
      <c r="O405" s="212"/>
      <c r="P405" s="212"/>
      <c r="Q405" s="212"/>
      <c r="R405" s="212"/>
      <c r="S405" s="212"/>
      <c r="T405" s="213"/>
      <c r="AT405" s="214" t="s">
        <v>145</v>
      </c>
      <c r="AU405" s="214" t="s">
        <v>82</v>
      </c>
      <c r="AV405" s="11" t="s">
        <v>24</v>
      </c>
      <c r="AW405" s="11" t="s">
        <v>37</v>
      </c>
      <c r="AX405" s="11" t="s">
        <v>73</v>
      </c>
      <c r="AY405" s="214" t="s">
        <v>128</v>
      </c>
    </row>
    <row r="406" spans="2:65" s="12" customFormat="1">
      <c r="B406" s="215"/>
      <c r="C406" s="216"/>
      <c r="D406" s="206" t="s">
        <v>145</v>
      </c>
      <c r="E406" s="217" t="s">
        <v>22</v>
      </c>
      <c r="F406" s="218" t="s">
        <v>559</v>
      </c>
      <c r="G406" s="216"/>
      <c r="H406" s="219">
        <v>12.96</v>
      </c>
      <c r="I406" s="220"/>
      <c r="J406" s="216"/>
      <c r="K406" s="216"/>
      <c r="L406" s="221"/>
      <c r="M406" s="222"/>
      <c r="N406" s="223"/>
      <c r="O406" s="223"/>
      <c r="P406" s="223"/>
      <c r="Q406" s="223"/>
      <c r="R406" s="223"/>
      <c r="S406" s="223"/>
      <c r="T406" s="224"/>
      <c r="AT406" s="225" t="s">
        <v>145</v>
      </c>
      <c r="AU406" s="225" t="s">
        <v>82</v>
      </c>
      <c r="AV406" s="12" t="s">
        <v>82</v>
      </c>
      <c r="AW406" s="12" t="s">
        <v>37</v>
      </c>
      <c r="AX406" s="12" t="s">
        <v>73</v>
      </c>
      <c r="AY406" s="225" t="s">
        <v>128</v>
      </c>
    </row>
    <row r="407" spans="2:65" s="11" customFormat="1">
      <c r="B407" s="204"/>
      <c r="C407" s="205"/>
      <c r="D407" s="206" t="s">
        <v>145</v>
      </c>
      <c r="E407" s="207" t="s">
        <v>22</v>
      </c>
      <c r="F407" s="208" t="s">
        <v>216</v>
      </c>
      <c r="G407" s="205"/>
      <c r="H407" s="207" t="s">
        <v>22</v>
      </c>
      <c r="I407" s="209"/>
      <c r="J407" s="205"/>
      <c r="K407" s="205"/>
      <c r="L407" s="210"/>
      <c r="M407" s="211"/>
      <c r="N407" s="212"/>
      <c r="O407" s="212"/>
      <c r="P407" s="212"/>
      <c r="Q407" s="212"/>
      <c r="R407" s="212"/>
      <c r="S407" s="212"/>
      <c r="T407" s="213"/>
      <c r="AT407" s="214" t="s">
        <v>145</v>
      </c>
      <c r="AU407" s="214" t="s">
        <v>82</v>
      </c>
      <c r="AV407" s="11" t="s">
        <v>24</v>
      </c>
      <c r="AW407" s="11" t="s">
        <v>37</v>
      </c>
      <c r="AX407" s="11" t="s">
        <v>73</v>
      </c>
      <c r="AY407" s="214" t="s">
        <v>128</v>
      </c>
    </row>
    <row r="408" spans="2:65" s="12" customFormat="1">
      <c r="B408" s="215"/>
      <c r="C408" s="216"/>
      <c r="D408" s="206" t="s">
        <v>145</v>
      </c>
      <c r="E408" s="217" t="s">
        <v>22</v>
      </c>
      <c r="F408" s="218" t="s">
        <v>560</v>
      </c>
      <c r="G408" s="216"/>
      <c r="H408" s="219">
        <v>0.9</v>
      </c>
      <c r="I408" s="220"/>
      <c r="J408" s="216"/>
      <c r="K408" s="216"/>
      <c r="L408" s="221"/>
      <c r="M408" s="222"/>
      <c r="N408" s="223"/>
      <c r="O408" s="223"/>
      <c r="P408" s="223"/>
      <c r="Q408" s="223"/>
      <c r="R408" s="223"/>
      <c r="S408" s="223"/>
      <c r="T408" s="224"/>
      <c r="AT408" s="225" t="s">
        <v>145</v>
      </c>
      <c r="AU408" s="225" t="s">
        <v>82</v>
      </c>
      <c r="AV408" s="12" t="s">
        <v>82</v>
      </c>
      <c r="AW408" s="12" t="s">
        <v>37</v>
      </c>
      <c r="AX408" s="12" t="s">
        <v>73</v>
      </c>
      <c r="AY408" s="225" t="s">
        <v>128</v>
      </c>
    </row>
    <row r="409" spans="2:65" s="13" customFormat="1">
      <c r="B409" s="226"/>
      <c r="C409" s="227"/>
      <c r="D409" s="206" t="s">
        <v>145</v>
      </c>
      <c r="E409" s="228" t="s">
        <v>22</v>
      </c>
      <c r="F409" s="229" t="s">
        <v>148</v>
      </c>
      <c r="G409" s="227"/>
      <c r="H409" s="230">
        <v>13.86</v>
      </c>
      <c r="I409" s="231"/>
      <c r="J409" s="227"/>
      <c r="K409" s="227"/>
      <c r="L409" s="232"/>
      <c r="M409" s="233"/>
      <c r="N409" s="234"/>
      <c r="O409" s="234"/>
      <c r="P409" s="234"/>
      <c r="Q409" s="234"/>
      <c r="R409" s="234"/>
      <c r="S409" s="234"/>
      <c r="T409" s="235"/>
      <c r="AT409" s="236" t="s">
        <v>145</v>
      </c>
      <c r="AU409" s="236" t="s">
        <v>82</v>
      </c>
      <c r="AV409" s="13" t="s">
        <v>135</v>
      </c>
      <c r="AW409" s="13" t="s">
        <v>37</v>
      </c>
      <c r="AX409" s="13" t="s">
        <v>24</v>
      </c>
      <c r="AY409" s="236" t="s">
        <v>128</v>
      </c>
    </row>
    <row r="410" spans="2:65" s="10" customFormat="1" ht="29.85" customHeight="1">
      <c r="B410" s="176"/>
      <c r="C410" s="177"/>
      <c r="D410" s="178" t="s">
        <v>72</v>
      </c>
      <c r="E410" s="190" t="s">
        <v>156</v>
      </c>
      <c r="F410" s="190" t="s">
        <v>561</v>
      </c>
      <c r="G410" s="177"/>
      <c r="H410" s="177"/>
      <c r="I410" s="180"/>
      <c r="J410" s="191">
        <f>BK410</f>
        <v>0</v>
      </c>
      <c r="K410" s="177"/>
      <c r="L410" s="182"/>
      <c r="M410" s="183"/>
      <c r="N410" s="184"/>
      <c r="O410" s="184"/>
      <c r="P410" s="185">
        <f>SUM(P411:P477)</f>
        <v>0</v>
      </c>
      <c r="Q410" s="184"/>
      <c r="R410" s="185">
        <f>SUM(R411:R477)</f>
        <v>928.87420599999984</v>
      </c>
      <c r="S410" s="184"/>
      <c r="T410" s="186">
        <f>SUM(T411:T477)</f>
        <v>0</v>
      </c>
      <c r="AR410" s="187" t="s">
        <v>24</v>
      </c>
      <c r="AT410" s="188" t="s">
        <v>72</v>
      </c>
      <c r="AU410" s="188" t="s">
        <v>24</v>
      </c>
      <c r="AY410" s="187" t="s">
        <v>128</v>
      </c>
      <c r="BK410" s="189">
        <f>SUM(BK411:BK477)</f>
        <v>0</v>
      </c>
    </row>
    <row r="411" spans="2:65" s="1" customFormat="1" ht="16.5" customHeight="1">
      <c r="B411" s="41"/>
      <c r="C411" s="192" t="s">
        <v>562</v>
      </c>
      <c r="D411" s="192" t="s">
        <v>130</v>
      </c>
      <c r="E411" s="193" t="s">
        <v>563</v>
      </c>
      <c r="F411" s="194" t="s">
        <v>564</v>
      </c>
      <c r="G411" s="195" t="s">
        <v>263</v>
      </c>
      <c r="H411" s="196">
        <v>300</v>
      </c>
      <c r="I411" s="197"/>
      <c r="J411" s="198">
        <f>ROUND(I411*H411,2)</f>
        <v>0</v>
      </c>
      <c r="K411" s="194" t="s">
        <v>134</v>
      </c>
      <c r="L411" s="61"/>
      <c r="M411" s="199" t="s">
        <v>22</v>
      </c>
      <c r="N411" s="200" t="s">
        <v>44</v>
      </c>
      <c r="O411" s="42"/>
      <c r="P411" s="201">
        <f>O411*H411</f>
        <v>0</v>
      </c>
      <c r="Q411" s="201">
        <v>0.27994000000000002</v>
      </c>
      <c r="R411" s="201">
        <f>Q411*H411</f>
        <v>83.982000000000014</v>
      </c>
      <c r="S411" s="201">
        <v>0</v>
      </c>
      <c r="T411" s="202">
        <f>S411*H411</f>
        <v>0</v>
      </c>
      <c r="AR411" s="24" t="s">
        <v>135</v>
      </c>
      <c r="AT411" s="24" t="s">
        <v>130</v>
      </c>
      <c r="AU411" s="24" t="s">
        <v>82</v>
      </c>
      <c r="AY411" s="24" t="s">
        <v>128</v>
      </c>
      <c r="BE411" s="203">
        <f>IF(N411="základní",J411,0)</f>
        <v>0</v>
      </c>
      <c r="BF411" s="203">
        <f>IF(N411="snížená",J411,0)</f>
        <v>0</v>
      </c>
      <c r="BG411" s="203">
        <f>IF(N411="zákl. přenesená",J411,0)</f>
        <v>0</v>
      </c>
      <c r="BH411" s="203">
        <f>IF(N411="sníž. přenesená",J411,0)</f>
        <v>0</v>
      </c>
      <c r="BI411" s="203">
        <f>IF(N411="nulová",J411,0)</f>
        <v>0</v>
      </c>
      <c r="BJ411" s="24" t="s">
        <v>24</v>
      </c>
      <c r="BK411" s="203">
        <f>ROUND(I411*H411,2)</f>
        <v>0</v>
      </c>
      <c r="BL411" s="24" t="s">
        <v>135</v>
      </c>
      <c r="BM411" s="24" t="s">
        <v>565</v>
      </c>
    </row>
    <row r="412" spans="2:65" s="11" customFormat="1">
      <c r="B412" s="204"/>
      <c r="C412" s="205"/>
      <c r="D412" s="206" t="s">
        <v>145</v>
      </c>
      <c r="E412" s="207" t="s">
        <v>22</v>
      </c>
      <c r="F412" s="208" t="s">
        <v>566</v>
      </c>
      <c r="G412" s="205"/>
      <c r="H412" s="207" t="s">
        <v>22</v>
      </c>
      <c r="I412" s="209"/>
      <c r="J412" s="205"/>
      <c r="K412" s="205"/>
      <c r="L412" s="210"/>
      <c r="M412" s="211"/>
      <c r="N412" s="212"/>
      <c r="O412" s="212"/>
      <c r="P412" s="212"/>
      <c r="Q412" s="212"/>
      <c r="R412" s="212"/>
      <c r="S412" s="212"/>
      <c r="T412" s="213"/>
      <c r="AT412" s="214" t="s">
        <v>145</v>
      </c>
      <c r="AU412" s="214" t="s">
        <v>82</v>
      </c>
      <c r="AV412" s="11" t="s">
        <v>24</v>
      </c>
      <c r="AW412" s="11" t="s">
        <v>37</v>
      </c>
      <c r="AX412" s="11" t="s">
        <v>73</v>
      </c>
      <c r="AY412" s="214" t="s">
        <v>128</v>
      </c>
    </row>
    <row r="413" spans="2:65" s="12" customFormat="1">
      <c r="B413" s="215"/>
      <c r="C413" s="216"/>
      <c r="D413" s="206" t="s">
        <v>145</v>
      </c>
      <c r="E413" s="217" t="s">
        <v>22</v>
      </c>
      <c r="F413" s="218" t="s">
        <v>567</v>
      </c>
      <c r="G413" s="216"/>
      <c r="H413" s="219">
        <v>240</v>
      </c>
      <c r="I413" s="220"/>
      <c r="J413" s="216"/>
      <c r="K413" s="216"/>
      <c r="L413" s="221"/>
      <c r="M413" s="222"/>
      <c r="N413" s="223"/>
      <c r="O413" s="223"/>
      <c r="P413" s="223"/>
      <c r="Q413" s="223"/>
      <c r="R413" s="223"/>
      <c r="S413" s="223"/>
      <c r="T413" s="224"/>
      <c r="AT413" s="225" t="s">
        <v>145</v>
      </c>
      <c r="AU413" s="225" t="s">
        <v>82</v>
      </c>
      <c r="AV413" s="12" t="s">
        <v>82</v>
      </c>
      <c r="AW413" s="12" t="s">
        <v>37</v>
      </c>
      <c r="AX413" s="12" t="s">
        <v>73</v>
      </c>
      <c r="AY413" s="225" t="s">
        <v>128</v>
      </c>
    </row>
    <row r="414" spans="2:65" s="11" customFormat="1">
      <c r="B414" s="204"/>
      <c r="C414" s="205"/>
      <c r="D414" s="206" t="s">
        <v>145</v>
      </c>
      <c r="E414" s="207" t="s">
        <v>22</v>
      </c>
      <c r="F414" s="208" t="s">
        <v>568</v>
      </c>
      <c r="G414" s="205"/>
      <c r="H414" s="207" t="s">
        <v>22</v>
      </c>
      <c r="I414" s="209"/>
      <c r="J414" s="205"/>
      <c r="K414" s="205"/>
      <c r="L414" s="210"/>
      <c r="M414" s="211"/>
      <c r="N414" s="212"/>
      <c r="O414" s="212"/>
      <c r="P414" s="212"/>
      <c r="Q414" s="212"/>
      <c r="R414" s="212"/>
      <c r="S414" s="212"/>
      <c r="T414" s="213"/>
      <c r="AT414" s="214" t="s">
        <v>145</v>
      </c>
      <c r="AU414" s="214" t="s">
        <v>82</v>
      </c>
      <c r="AV414" s="11" t="s">
        <v>24</v>
      </c>
      <c r="AW414" s="11" t="s">
        <v>37</v>
      </c>
      <c r="AX414" s="11" t="s">
        <v>73</v>
      </c>
      <c r="AY414" s="214" t="s">
        <v>128</v>
      </c>
    </row>
    <row r="415" spans="2:65" s="12" customFormat="1">
      <c r="B415" s="215"/>
      <c r="C415" s="216"/>
      <c r="D415" s="206" t="s">
        <v>145</v>
      </c>
      <c r="E415" s="217" t="s">
        <v>22</v>
      </c>
      <c r="F415" s="218" t="s">
        <v>475</v>
      </c>
      <c r="G415" s="216"/>
      <c r="H415" s="219">
        <v>60</v>
      </c>
      <c r="I415" s="220"/>
      <c r="J415" s="216"/>
      <c r="K415" s="216"/>
      <c r="L415" s="221"/>
      <c r="M415" s="222"/>
      <c r="N415" s="223"/>
      <c r="O415" s="223"/>
      <c r="P415" s="223"/>
      <c r="Q415" s="223"/>
      <c r="R415" s="223"/>
      <c r="S415" s="223"/>
      <c r="T415" s="224"/>
      <c r="AT415" s="225" t="s">
        <v>145</v>
      </c>
      <c r="AU415" s="225" t="s">
        <v>82</v>
      </c>
      <c r="AV415" s="12" t="s">
        <v>82</v>
      </c>
      <c r="AW415" s="12" t="s">
        <v>37</v>
      </c>
      <c r="AX415" s="12" t="s">
        <v>73</v>
      </c>
      <c r="AY415" s="225" t="s">
        <v>128</v>
      </c>
    </row>
    <row r="416" spans="2:65" s="13" customFormat="1">
      <c r="B416" s="226"/>
      <c r="C416" s="227"/>
      <c r="D416" s="206" t="s">
        <v>145</v>
      </c>
      <c r="E416" s="228" t="s">
        <v>22</v>
      </c>
      <c r="F416" s="229" t="s">
        <v>148</v>
      </c>
      <c r="G416" s="227"/>
      <c r="H416" s="230">
        <v>300</v>
      </c>
      <c r="I416" s="231"/>
      <c r="J416" s="227"/>
      <c r="K416" s="227"/>
      <c r="L416" s="232"/>
      <c r="M416" s="233"/>
      <c r="N416" s="234"/>
      <c r="O416" s="234"/>
      <c r="P416" s="234"/>
      <c r="Q416" s="234"/>
      <c r="R416" s="234"/>
      <c r="S416" s="234"/>
      <c r="T416" s="235"/>
      <c r="AT416" s="236" t="s">
        <v>145</v>
      </c>
      <c r="AU416" s="236" t="s">
        <v>82</v>
      </c>
      <c r="AV416" s="13" t="s">
        <v>135</v>
      </c>
      <c r="AW416" s="13" t="s">
        <v>37</v>
      </c>
      <c r="AX416" s="13" t="s">
        <v>24</v>
      </c>
      <c r="AY416" s="236" t="s">
        <v>128</v>
      </c>
    </row>
    <row r="417" spans="2:65" s="1" customFormat="1" ht="16.5" customHeight="1">
      <c r="B417" s="41"/>
      <c r="C417" s="192" t="s">
        <v>569</v>
      </c>
      <c r="D417" s="192" t="s">
        <v>130</v>
      </c>
      <c r="E417" s="193" t="s">
        <v>570</v>
      </c>
      <c r="F417" s="194" t="s">
        <v>571</v>
      </c>
      <c r="G417" s="195" t="s">
        <v>263</v>
      </c>
      <c r="H417" s="196">
        <v>420</v>
      </c>
      <c r="I417" s="197"/>
      <c r="J417" s="198">
        <f>ROUND(I417*H417,2)</f>
        <v>0</v>
      </c>
      <c r="K417" s="194" t="s">
        <v>134</v>
      </c>
      <c r="L417" s="61"/>
      <c r="M417" s="199" t="s">
        <v>22</v>
      </c>
      <c r="N417" s="200" t="s">
        <v>44</v>
      </c>
      <c r="O417" s="42"/>
      <c r="P417" s="201">
        <f>O417*H417</f>
        <v>0</v>
      </c>
      <c r="Q417" s="201">
        <v>0.378</v>
      </c>
      <c r="R417" s="201">
        <f>Q417*H417</f>
        <v>158.76</v>
      </c>
      <c r="S417" s="201">
        <v>0</v>
      </c>
      <c r="T417" s="202">
        <f>S417*H417</f>
        <v>0</v>
      </c>
      <c r="AR417" s="24" t="s">
        <v>135</v>
      </c>
      <c r="AT417" s="24" t="s">
        <v>130</v>
      </c>
      <c r="AU417" s="24" t="s">
        <v>82</v>
      </c>
      <c r="AY417" s="24" t="s">
        <v>128</v>
      </c>
      <c r="BE417" s="203">
        <f>IF(N417="základní",J417,0)</f>
        <v>0</v>
      </c>
      <c r="BF417" s="203">
        <f>IF(N417="snížená",J417,0)</f>
        <v>0</v>
      </c>
      <c r="BG417" s="203">
        <f>IF(N417="zákl. přenesená",J417,0)</f>
        <v>0</v>
      </c>
      <c r="BH417" s="203">
        <f>IF(N417="sníž. přenesená",J417,0)</f>
        <v>0</v>
      </c>
      <c r="BI417" s="203">
        <f>IF(N417="nulová",J417,0)</f>
        <v>0</v>
      </c>
      <c r="BJ417" s="24" t="s">
        <v>24</v>
      </c>
      <c r="BK417" s="203">
        <f>ROUND(I417*H417,2)</f>
        <v>0</v>
      </c>
      <c r="BL417" s="24" t="s">
        <v>135</v>
      </c>
      <c r="BM417" s="24" t="s">
        <v>572</v>
      </c>
    </row>
    <row r="418" spans="2:65" s="11" customFormat="1">
      <c r="B418" s="204"/>
      <c r="C418" s="205"/>
      <c r="D418" s="206" t="s">
        <v>145</v>
      </c>
      <c r="E418" s="207" t="s">
        <v>22</v>
      </c>
      <c r="F418" s="208" t="s">
        <v>573</v>
      </c>
      <c r="G418" s="205"/>
      <c r="H418" s="207" t="s">
        <v>22</v>
      </c>
      <c r="I418" s="209"/>
      <c r="J418" s="205"/>
      <c r="K418" s="205"/>
      <c r="L418" s="210"/>
      <c r="M418" s="211"/>
      <c r="N418" s="212"/>
      <c r="O418" s="212"/>
      <c r="P418" s="212"/>
      <c r="Q418" s="212"/>
      <c r="R418" s="212"/>
      <c r="S418" s="212"/>
      <c r="T418" s="213"/>
      <c r="AT418" s="214" t="s">
        <v>145</v>
      </c>
      <c r="AU418" s="214" t="s">
        <v>82</v>
      </c>
      <c r="AV418" s="11" t="s">
        <v>24</v>
      </c>
      <c r="AW418" s="11" t="s">
        <v>37</v>
      </c>
      <c r="AX418" s="11" t="s">
        <v>73</v>
      </c>
      <c r="AY418" s="214" t="s">
        <v>128</v>
      </c>
    </row>
    <row r="419" spans="2:65" s="12" customFormat="1">
      <c r="B419" s="215"/>
      <c r="C419" s="216"/>
      <c r="D419" s="206" t="s">
        <v>145</v>
      </c>
      <c r="E419" s="217" t="s">
        <v>22</v>
      </c>
      <c r="F419" s="218" t="s">
        <v>574</v>
      </c>
      <c r="G419" s="216"/>
      <c r="H419" s="219">
        <v>420</v>
      </c>
      <c r="I419" s="220"/>
      <c r="J419" s="216"/>
      <c r="K419" s="216"/>
      <c r="L419" s="221"/>
      <c r="M419" s="222"/>
      <c r="N419" s="223"/>
      <c r="O419" s="223"/>
      <c r="P419" s="223"/>
      <c r="Q419" s="223"/>
      <c r="R419" s="223"/>
      <c r="S419" s="223"/>
      <c r="T419" s="224"/>
      <c r="AT419" s="225" t="s">
        <v>145</v>
      </c>
      <c r="AU419" s="225" t="s">
        <v>82</v>
      </c>
      <c r="AV419" s="12" t="s">
        <v>82</v>
      </c>
      <c r="AW419" s="12" t="s">
        <v>37</v>
      </c>
      <c r="AX419" s="12" t="s">
        <v>73</v>
      </c>
      <c r="AY419" s="225" t="s">
        <v>128</v>
      </c>
    </row>
    <row r="420" spans="2:65" s="13" customFormat="1">
      <c r="B420" s="226"/>
      <c r="C420" s="227"/>
      <c r="D420" s="206" t="s">
        <v>145</v>
      </c>
      <c r="E420" s="228" t="s">
        <v>22</v>
      </c>
      <c r="F420" s="229" t="s">
        <v>148</v>
      </c>
      <c r="G420" s="227"/>
      <c r="H420" s="230">
        <v>420</v>
      </c>
      <c r="I420" s="231"/>
      <c r="J420" s="227"/>
      <c r="K420" s="227"/>
      <c r="L420" s="232"/>
      <c r="M420" s="233"/>
      <c r="N420" s="234"/>
      <c r="O420" s="234"/>
      <c r="P420" s="234"/>
      <c r="Q420" s="234"/>
      <c r="R420" s="234"/>
      <c r="S420" s="234"/>
      <c r="T420" s="235"/>
      <c r="AT420" s="236" t="s">
        <v>145</v>
      </c>
      <c r="AU420" s="236" t="s">
        <v>82</v>
      </c>
      <c r="AV420" s="13" t="s">
        <v>135</v>
      </c>
      <c r="AW420" s="13" t="s">
        <v>37</v>
      </c>
      <c r="AX420" s="13" t="s">
        <v>24</v>
      </c>
      <c r="AY420" s="236" t="s">
        <v>128</v>
      </c>
    </row>
    <row r="421" spans="2:65" s="1" customFormat="1" ht="16.5" customHeight="1">
      <c r="B421" s="41"/>
      <c r="C421" s="192" t="s">
        <v>575</v>
      </c>
      <c r="D421" s="192" t="s">
        <v>130</v>
      </c>
      <c r="E421" s="193" t="s">
        <v>576</v>
      </c>
      <c r="F421" s="194" t="s">
        <v>577</v>
      </c>
      <c r="G421" s="195" t="s">
        <v>263</v>
      </c>
      <c r="H421" s="196">
        <v>540</v>
      </c>
      <c r="I421" s="197"/>
      <c r="J421" s="198">
        <f>ROUND(I421*H421,2)</f>
        <v>0</v>
      </c>
      <c r="K421" s="194" t="s">
        <v>134</v>
      </c>
      <c r="L421" s="61"/>
      <c r="M421" s="199" t="s">
        <v>22</v>
      </c>
      <c r="N421" s="200" t="s">
        <v>44</v>
      </c>
      <c r="O421" s="42"/>
      <c r="P421" s="201">
        <f>O421*H421</f>
        <v>0</v>
      </c>
      <c r="Q421" s="201">
        <v>0.52939999999999998</v>
      </c>
      <c r="R421" s="201">
        <f>Q421*H421</f>
        <v>285.87599999999998</v>
      </c>
      <c r="S421" s="201">
        <v>0</v>
      </c>
      <c r="T421" s="202">
        <f>S421*H421</f>
        <v>0</v>
      </c>
      <c r="AR421" s="24" t="s">
        <v>135</v>
      </c>
      <c r="AT421" s="24" t="s">
        <v>130</v>
      </c>
      <c r="AU421" s="24" t="s">
        <v>82</v>
      </c>
      <c r="AY421" s="24" t="s">
        <v>128</v>
      </c>
      <c r="BE421" s="203">
        <f>IF(N421="základní",J421,0)</f>
        <v>0</v>
      </c>
      <c r="BF421" s="203">
        <f>IF(N421="snížená",J421,0)</f>
        <v>0</v>
      </c>
      <c r="BG421" s="203">
        <f>IF(N421="zákl. přenesená",J421,0)</f>
        <v>0</v>
      </c>
      <c r="BH421" s="203">
        <f>IF(N421="sníž. přenesená",J421,0)</f>
        <v>0</v>
      </c>
      <c r="BI421" s="203">
        <f>IF(N421="nulová",J421,0)</f>
        <v>0</v>
      </c>
      <c r="BJ421" s="24" t="s">
        <v>24</v>
      </c>
      <c r="BK421" s="203">
        <f>ROUND(I421*H421,2)</f>
        <v>0</v>
      </c>
      <c r="BL421" s="24" t="s">
        <v>135</v>
      </c>
      <c r="BM421" s="24" t="s">
        <v>578</v>
      </c>
    </row>
    <row r="422" spans="2:65" s="11" customFormat="1">
      <c r="B422" s="204"/>
      <c r="C422" s="205"/>
      <c r="D422" s="206" t="s">
        <v>145</v>
      </c>
      <c r="E422" s="207" t="s">
        <v>22</v>
      </c>
      <c r="F422" s="208" t="s">
        <v>579</v>
      </c>
      <c r="G422" s="205"/>
      <c r="H422" s="207" t="s">
        <v>22</v>
      </c>
      <c r="I422" s="209"/>
      <c r="J422" s="205"/>
      <c r="K422" s="205"/>
      <c r="L422" s="210"/>
      <c r="M422" s="211"/>
      <c r="N422" s="212"/>
      <c r="O422" s="212"/>
      <c r="P422" s="212"/>
      <c r="Q422" s="212"/>
      <c r="R422" s="212"/>
      <c r="S422" s="212"/>
      <c r="T422" s="213"/>
      <c r="AT422" s="214" t="s">
        <v>145</v>
      </c>
      <c r="AU422" s="214" t="s">
        <v>82</v>
      </c>
      <c r="AV422" s="11" t="s">
        <v>24</v>
      </c>
      <c r="AW422" s="11" t="s">
        <v>37</v>
      </c>
      <c r="AX422" s="11" t="s">
        <v>73</v>
      </c>
      <c r="AY422" s="214" t="s">
        <v>128</v>
      </c>
    </row>
    <row r="423" spans="2:65" s="11" customFormat="1">
      <c r="B423" s="204"/>
      <c r="C423" s="205"/>
      <c r="D423" s="206" t="s">
        <v>145</v>
      </c>
      <c r="E423" s="207" t="s">
        <v>22</v>
      </c>
      <c r="F423" s="208" t="s">
        <v>566</v>
      </c>
      <c r="G423" s="205"/>
      <c r="H423" s="207" t="s">
        <v>22</v>
      </c>
      <c r="I423" s="209"/>
      <c r="J423" s="205"/>
      <c r="K423" s="205"/>
      <c r="L423" s="210"/>
      <c r="M423" s="211"/>
      <c r="N423" s="212"/>
      <c r="O423" s="212"/>
      <c r="P423" s="212"/>
      <c r="Q423" s="212"/>
      <c r="R423" s="212"/>
      <c r="S423" s="212"/>
      <c r="T423" s="213"/>
      <c r="AT423" s="214" t="s">
        <v>145</v>
      </c>
      <c r="AU423" s="214" t="s">
        <v>82</v>
      </c>
      <c r="AV423" s="11" t="s">
        <v>24</v>
      </c>
      <c r="AW423" s="11" t="s">
        <v>37</v>
      </c>
      <c r="AX423" s="11" t="s">
        <v>73</v>
      </c>
      <c r="AY423" s="214" t="s">
        <v>128</v>
      </c>
    </row>
    <row r="424" spans="2:65" s="12" customFormat="1">
      <c r="B424" s="215"/>
      <c r="C424" s="216"/>
      <c r="D424" s="206" t="s">
        <v>145</v>
      </c>
      <c r="E424" s="217" t="s">
        <v>22</v>
      </c>
      <c r="F424" s="218" t="s">
        <v>580</v>
      </c>
      <c r="G424" s="216"/>
      <c r="H424" s="219">
        <v>120</v>
      </c>
      <c r="I424" s="220"/>
      <c r="J424" s="216"/>
      <c r="K424" s="216"/>
      <c r="L424" s="221"/>
      <c r="M424" s="222"/>
      <c r="N424" s="223"/>
      <c r="O424" s="223"/>
      <c r="P424" s="223"/>
      <c r="Q424" s="223"/>
      <c r="R424" s="223"/>
      <c r="S424" s="223"/>
      <c r="T424" s="224"/>
      <c r="AT424" s="225" t="s">
        <v>145</v>
      </c>
      <c r="AU424" s="225" t="s">
        <v>82</v>
      </c>
      <c r="AV424" s="12" t="s">
        <v>82</v>
      </c>
      <c r="AW424" s="12" t="s">
        <v>37</v>
      </c>
      <c r="AX424" s="12" t="s">
        <v>73</v>
      </c>
      <c r="AY424" s="225" t="s">
        <v>128</v>
      </c>
    </row>
    <row r="425" spans="2:65" s="11" customFormat="1">
      <c r="B425" s="204"/>
      <c r="C425" s="205"/>
      <c r="D425" s="206" t="s">
        <v>145</v>
      </c>
      <c r="E425" s="207" t="s">
        <v>22</v>
      </c>
      <c r="F425" s="208" t="s">
        <v>573</v>
      </c>
      <c r="G425" s="205"/>
      <c r="H425" s="207" t="s">
        <v>22</v>
      </c>
      <c r="I425" s="209"/>
      <c r="J425" s="205"/>
      <c r="K425" s="205"/>
      <c r="L425" s="210"/>
      <c r="M425" s="211"/>
      <c r="N425" s="212"/>
      <c r="O425" s="212"/>
      <c r="P425" s="212"/>
      <c r="Q425" s="212"/>
      <c r="R425" s="212"/>
      <c r="S425" s="212"/>
      <c r="T425" s="213"/>
      <c r="AT425" s="214" t="s">
        <v>145</v>
      </c>
      <c r="AU425" s="214" t="s">
        <v>82</v>
      </c>
      <c r="AV425" s="11" t="s">
        <v>24</v>
      </c>
      <c r="AW425" s="11" t="s">
        <v>37</v>
      </c>
      <c r="AX425" s="11" t="s">
        <v>73</v>
      </c>
      <c r="AY425" s="214" t="s">
        <v>128</v>
      </c>
    </row>
    <row r="426" spans="2:65" s="12" customFormat="1">
      <c r="B426" s="215"/>
      <c r="C426" s="216"/>
      <c r="D426" s="206" t="s">
        <v>145</v>
      </c>
      <c r="E426" s="217" t="s">
        <v>22</v>
      </c>
      <c r="F426" s="218" t="s">
        <v>574</v>
      </c>
      <c r="G426" s="216"/>
      <c r="H426" s="219">
        <v>420</v>
      </c>
      <c r="I426" s="220"/>
      <c r="J426" s="216"/>
      <c r="K426" s="216"/>
      <c r="L426" s="221"/>
      <c r="M426" s="222"/>
      <c r="N426" s="223"/>
      <c r="O426" s="223"/>
      <c r="P426" s="223"/>
      <c r="Q426" s="223"/>
      <c r="R426" s="223"/>
      <c r="S426" s="223"/>
      <c r="T426" s="224"/>
      <c r="AT426" s="225" t="s">
        <v>145</v>
      </c>
      <c r="AU426" s="225" t="s">
        <v>82</v>
      </c>
      <c r="AV426" s="12" t="s">
        <v>82</v>
      </c>
      <c r="AW426" s="12" t="s">
        <v>37</v>
      </c>
      <c r="AX426" s="12" t="s">
        <v>73</v>
      </c>
      <c r="AY426" s="225" t="s">
        <v>128</v>
      </c>
    </row>
    <row r="427" spans="2:65" s="13" customFormat="1">
      <c r="B427" s="226"/>
      <c r="C427" s="227"/>
      <c r="D427" s="206" t="s">
        <v>145</v>
      </c>
      <c r="E427" s="228" t="s">
        <v>22</v>
      </c>
      <c r="F427" s="229" t="s">
        <v>148</v>
      </c>
      <c r="G427" s="227"/>
      <c r="H427" s="230">
        <v>540</v>
      </c>
      <c r="I427" s="231"/>
      <c r="J427" s="227"/>
      <c r="K427" s="227"/>
      <c r="L427" s="232"/>
      <c r="M427" s="233"/>
      <c r="N427" s="234"/>
      <c r="O427" s="234"/>
      <c r="P427" s="234"/>
      <c r="Q427" s="234"/>
      <c r="R427" s="234"/>
      <c r="S427" s="234"/>
      <c r="T427" s="235"/>
      <c r="AT427" s="236" t="s">
        <v>145</v>
      </c>
      <c r="AU427" s="236" t="s">
        <v>82</v>
      </c>
      <c r="AV427" s="13" t="s">
        <v>135</v>
      </c>
      <c r="AW427" s="13" t="s">
        <v>37</v>
      </c>
      <c r="AX427" s="13" t="s">
        <v>24</v>
      </c>
      <c r="AY427" s="236" t="s">
        <v>128</v>
      </c>
    </row>
    <row r="428" spans="2:65" s="1" customFormat="1" ht="16.5" customHeight="1">
      <c r="B428" s="41"/>
      <c r="C428" s="192" t="s">
        <v>581</v>
      </c>
      <c r="D428" s="192" t="s">
        <v>130</v>
      </c>
      <c r="E428" s="193" t="s">
        <v>582</v>
      </c>
      <c r="F428" s="194" t="s">
        <v>583</v>
      </c>
      <c r="G428" s="195" t="s">
        <v>263</v>
      </c>
      <c r="H428" s="196">
        <v>420</v>
      </c>
      <c r="I428" s="197"/>
      <c r="J428" s="198">
        <f>ROUND(I428*H428,2)</f>
        <v>0</v>
      </c>
      <c r="K428" s="194" t="s">
        <v>134</v>
      </c>
      <c r="L428" s="61"/>
      <c r="M428" s="199" t="s">
        <v>22</v>
      </c>
      <c r="N428" s="200" t="s">
        <v>44</v>
      </c>
      <c r="O428" s="42"/>
      <c r="P428" s="201">
        <f>O428*H428</f>
        <v>0</v>
      </c>
      <c r="Q428" s="201">
        <v>0.37190400000000001</v>
      </c>
      <c r="R428" s="201">
        <f>Q428*H428</f>
        <v>156.19968</v>
      </c>
      <c r="S428" s="201">
        <v>0</v>
      </c>
      <c r="T428" s="202">
        <f>S428*H428</f>
        <v>0</v>
      </c>
      <c r="AR428" s="24" t="s">
        <v>135</v>
      </c>
      <c r="AT428" s="24" t="s">
        <v>130</v>
      </c>
      <c r="AU428" s="24" t="s">
        <v>82</v>
      </c>
      <c r="AY428" s="24" t="s">
        <v>128</v>
      </c>
      <c r="BE428" s="203">
        <f>IF(N428="základní",J428,0)</f>
        <v>0</v>
      </c>
      <c r="BF428" s="203">
        <f>IF(N428="snížená",J428,0)</f>
        <v>0</v>
      </c>
      <c r="BG428" s="203">
        <f>IF(N428="zákl. přenesená",J428,0)</f>
        <v>0</v>
      </c>
      <c r="BH428" s="203">
        <f>IF(N428="sníž. přenesená",J428,0)</f>
        <v>0</v>
      </c>
      <c r="BI428" s="203">
        <f>IF(N428="nulová",J428,0)</f>
        <v>0</v>
      </c>
      <c r="BJ428" s="24" t="s">
        <v>24</v>
      </c>
      <c r="BK428" s="203">
        <f>ROUND(I428*H428,2)</f>
        <v>0</v>
      </c>
      <c r="BL428" s="24" t="s">
        <v>135</v>
      </c>
      <c r="BM428" s="24" t="s">
        <v>584</v>
      </c>
    </row>
    <row r="429" spans="2:65" s="11" customFormat="1">
      <c r="B429" s="204"/>
      <c r="C429" s="205"/>
      <c r="D429" s="206" t="s">
        <v>145</v>
      </c>
      <c r="E429" s="207" t="s">
        <v>22</v>
      </c>
      <c r="F429" s="208" t="s">
        <v>573</v>
      </c>
      <c r="G429" s="205"/>
      <c r="H429" s="207" t="s">
        <v>22</v>
      </c>
      <c r="I429" s="209"/>
      <c r="J429" s="205"/>
      <c r="K429" s="205"/>
      <c r="L429" s="210"/>
      <c r="M429" s="211"/>
      <c r="N429" s="212"/>
      <c r="O429" s="212"/>
      <c r="P429" s="212"/>
      <c r="Q429" s="212"/>
      <c r="R429" s="212"/>
      <c r="S429" s="212"/>
      <c r="T429" s="213"/>
      <c r="AT429" s="214" t="s">
        <v>145</v>
      </c>
      <c r="AU429" s="214" t="s">
        <v>82</v>
      </c>
      <c r="AV429" s="11" t="s">
        <v>24</v>
      </c>
      <c r="AW429" s="11" t="s">
        <v>37</v>
      </c>
      <c r="AX429" s="11" t="s">
        <v>73</v>
      </c>
      <c r="AY429" s="214" t="s">
        <v>128</v>
      </c>
    </row>
    <row r="430" spans="2:65" s="12" customFormat="1">
      <c r="B430" s="215"/>
      <c r="C430" s="216"/>
      <c r="D430" s="206" t="s">
        <v>145</v>
      </c>
      <c r="E430" s="217" t="s">
        <v>22</v>
      </c>
      <c r="F430" s="218" t="s">
        <v>574</v>
      </c>
      <c r="G430" s="216"/>
      <c r="H430" s="219">
        <v>420</v>
      </c>
      <c r="I430" s="220"/>
      <c r="J430" s="216"/>
      <c r="K430" s="216"/>
      <c r="L430" s="221"/>
      <c r="M430" s="222"/>
      <c r="N430" s="223"/>
      <c r="O430" s="223"/>
      <c r="P430" s="223"/>
      <c r="Q430" s="223"/>
      <c r="R430" s="223"/>
      <c r="S430" s="223"/>
      <c r="T430" s="224"/>
      <c r="AT430" s="225" t="s">
        <v>145</v>
      </c>
      <c r="AU430" s="225" t="s">
        <v>82</v>
      </c>
      <c r="AV430" s="12" t="s">
        <v>82</v>
      </c>
      <c r="AW430" s="12" t="s">
        <v>37</v>
      </c>
      <c r="AX430" s="12" t="s">
        <v>73</v>
      </c>
      <c r="AY430" s="225" t="s">
        <v>128</v>
      </c>
    </row>
    <row r="431" spans="2:65" s="13" customFormat="1">
      <c r="B431" s="226"/>
      <c r="C431" s="227"/>
      <c r="D431" s="206" t="s">
        <v>145</v>
      </c>
      <c r="E431" s="228" t="s">
        <v>22</v>
      </c>
      <c r="F431" s="229" t="s">
        <v>148</v>
      </c>
      <c r="G431" s="227"/>
      <c r="H431" s="230">
        <v>420</v>
      </c>
      <c r="I431" s="231"/>
      <c r="J431" s="227"/>
      <c r="K431" s="227"/>
      <c r="L431" s="232"/>
      <c r="M431" s="233"/>
      <c r="N431" s="234"/>
      <c r="O431" s="234"/>
      <c r="P431" s="234"/>
      <c r="Q431" s="234"/>
      <c r="R431" s="234"/>
      <c r="S431" s="234"/>
      <c r="T431" s="235"/>
      <c r="AT431" s="236" t="s">
        <v>145</v>
      </c>
      <c r="AU431" s="236" t="s">
        <v>82</v>
      </c>
      <c r="AV431" s="13" t="s">
        <v>135</v>
      </c>
      <c r="AW431" s="13" t="s">
        <v>37</v>
      </c>
      <c r="AX431" s="13" t="s">
        <v>24</v>
      </c>
      <c r="AY431" s="236" t="s">
        <v>128</v>
      </c>
    </row>
    <row r="432" spans="2:65" s="1" customFormat="1" ht="25.5" customHeight="1">
      <c r="B432" s="41"/>
      <c r="C432" s="192" t="s">
        <v>585</v>
      </c>
      <c r="D432" s="192" t="s">
        <v>130</v>
      </c>
      <c r="E432" s="193" t="s">
        <v>586</v>
      </c>
      <c r="F432" s="194" t="s">
        <v>587</v>
      </c>
      <c r="G432" s="195" t="s">
        <v>263</v>
      </c>
      <c r="H432" s="196">
        <v>120</v>
      </c>
      <c r="I432" s="197"/>
      <c r="J432" s="198">
        <f>ROUND(I432*H432,2)</f>
        <v>0</v>
      </c>
      <c r="K432" s="194" t="s">
        <v>134</v>
      </c>
      <c r="L432" s="61"/>
      <c r="M432" s="199" t="s">
        <v>22</v>
      </c>
      <c r="N432" s="200" t="s">
        <v>44</v>
      </c>
      <c r="O432" s="42"/>
      <c r="P432" s="201">
        <f>O432*H432</f>
        <v>0</v>
      </c>
      <c r="Q432" s="201">
        <v>0.18462999999999999</v>
      </c>
      <c r="R432" s="201">
        <f>Q432*H432</f>
        <v>22.1556</v>
      </c>
      <c r="S432" s="201">
        <v>0</v>
      </c>
      <c r="T432" s="202">
        <f>S432*H432</f>
        <v>0</v>
      </c>
      <c r="AR432" s="24" t="s">
        <v>135</v>
      </c>
      <c r="AT432" s="24" t="s">
        <v>130</v>
      </c>
      <c r="AU432" s="24" t="s">
        <v>82</v>
      </c>
      <c r="AY432" s="24" t="s">
        <v>128</v>
      </c>
      <c r="BE432" s="203">
        <f>IF(N432="základní",J432,0)</f>
        <v>0</v>
      </c>
      <c r="BF432" s="203">
        <f>IF(N432="snížená",J432,0)</f>
        <v>0</v>
      </c>
      <c r="BG432" s="203">
        <f>IF(N432="zákl. přenesená",J432,0)</f>
        <v>0</v>
      </c>
      <c r="BH432" s="203">
        <f>IF(N432="sníž. přenesená",J432,0)</f>
        <v>0</v>
      </c>
      <c r="BI432" s="203">
        <f>IF(N432="nulová",J432,0)</f>
        <v>0</v>
      </c>
      <c r="BJ432" s="24" t="s">
        <v>24</v>
      </c>
      <c r="BK432" s="203">
        <f>ROUND(I432*H432,2)</f>
        <v>0</v>
      </c>
      <c r="BL432" s="24" t="s">
        <v>135</v>
      </c>
      <c r="BM432" s="24" t="s">
        <v>588</v>
      </c>
    </row>
    <row r="433" spans="2:65" s="11" customFormat="1">
      <c r="B433" s="204"/>
      <c r="C433" s="205"/>
      <c r="D433" s="206" t="s">
        <v>145</v>
      </c>
      <c r="E433" s="207" t="s">
        <v>22</v>
      </c>
      <c r="F433" s="208" t="s">
        <v>589</v>
      </c>
      <c r="G433" s="205"/>
      <c r="H433" s="207" t="s">
        <v>22</v>
      </c>
      <c r="I433" s="209"/>
      <c r="J433" s="205"/>
      <c r="K433" s="205"/>
      <c r="L433" s="210"/>
      <c r="M433" s="211"/>
      <c r="N433" s="212"/>
      <c r="O433" s="212"/>
      <c r="P433" s="212"/>
      <c r="Q433" s="212"/>
      <c r="R433" s="212"/>
      <c r="S433" s="212"/>
      <c r="T433" s="213"/>
      <c r="AT433" s="214" t="s">
        <v>145</v>
      </c>
      <c r="AU433" s="214" t="s">
        <v>82</v>
      </c>
      <c r="AV433" s="11" t="s">
        <v>24</v>
      </c>
      <c r="AW433" s="11" t="s">
        <v>37</v>
      </c>
      <c r="AX433" s="11" t="s">
        <v>73</v>
      </c>
      <c r="AY433" s="214" t="s">
        <v>128</v>
      </c>
    </row>
    <row r="434" spans="2:65" s="12" customFormat="1">
      <c r="B434" s="215"/>
      <c r="C434" s="216"/>
      <c r="D434" s="206" t="s">
        <v>145</v>
      </c>
      <c r="E434" s="217" t="s">
        <v>22</v>
      </c>
      <c r="F434" s="218" t="s">
        <v>580</v>
      </c>
      <c r="G434" s="216"/>
      <c r="H434" s="219">
        <v>120</v>
      </c>
      <c r="I434" s="220"/>
      <c r="J434" s="216"/>
      <c r="K434" s="216"/>
      <c r="L434" s="221"/>
      <c r="M434" s="222"/>
      <c r="N434" s="223"/>
      <c r="O434" s="223"/>
      <c r="P434" s="223"/>
      <c r="Q434" s="223"/>
      <c r="R434" s="223"/>
      <c r="S434" s="223"/>
      <c r="T434" s="224"/>
      <c r="AT434" s="225" t="s">
        <v>145</v>
      </c>
      <c r="AU434" s="225" t="s">
        <v>82</v>
      </c>
      <c r="AV434" s="12" t="s">
        <v>82</v>
      </c>
      <c r="AW434" s="12" t="s">
        <v>37</v>
      </c>
      <c r="AX434" s="12" t="s">
        <v>73</v>
      </c>
      <c r="AY434" s="225" t="s">
        <v>128</v>
      </c>
    </row>
    <row r="435" spans="2:65" s="13" customFormat="1">
      <c r="B435" s="226"/>
      <c r="C435" s="227"/>
      <c r="D435" s="206" t="s">
        <v>145</v>
      </c>
      <c r="E435" s="228" t="s">
        <v>22</v>
      </c>
      <c r="F435" s="229" t="s">
        <v>148</v>
      </c>
      <c r="G435" s="227"/>
      <c r="H435" s="230">
        <v>120</v>
      </c>
      <c r="I435" s="231"/>
      <c r="J435" s="227"/>
      <c r="K435" s="227"/>
      <c r="L435" s="232"/>
      <c r="M435" s="233"/>
      <c r="N435" s="234"/>
      <c r="O435" s="234"/>
      <c r="P435" s="234"/>
      <c r="Q435" s="234"/>
      <c r="R435" s="234"/>
      <c r="S435" s="234"/>
      <c r="T435" s="235"/>
      <c r="AT435" s="236" t="s">
        <v>145</v>
      </c>
      <c r="AU435" s="236" t="s">
        <v>82</v>
      </c>
      <c r="AV435" s="13" t="s">
        <v>135</v>
      </c>
      <c r="AW435" s="13" t="s">
        <v>37</v>
      </c>
      <c r="AX435" s="13" t="s">
        <v>24</v>
      </c>
      <c r="AY435" s="236" t="s">
        <v>128</v>
      </c>
    </row>
    <row r="436" spans="2:65" s="1" customFormat="1" ht="16.5" customHeight="1">
      <c r="B436" s="41"/>
      <c r="C436" s="192" t="s">
        <v>590</v>
      </c>
      <c r="D436" s="192" t="s">
        <v>130</v>
      </c>
      <c r="E436" s="193" t="s">
        <v>591</v>
      </c>
      <c r="F436" s="194" t="s">
        <v>592</v>
      </c>
      <c r="G436" s="195" t="s">
        <v>263</v>
      </c>
      <c r="H436" s="196">
        <v>120</v>
      </c>
      <c r="I436" s="197"/>
      <c r="J436" s="198">
        <f>ROUND(I436*H436,2)</f>
        <v>0</v>
      </c>
      <c r="K436" s="194" t="s">
        <v>134</v>
      </c>
      <c r="L436" s="61"/>
      <c r="M436" s="199" t="s">
        <v>22</v>
      </c>
      <c r="N436" s="200" t="s">
        <v>44</v>
      </c>
      <c r="O436" s="42"/>
      <c r="P436" s="201">
        <f>O436*H436</f>
        <v>0</v>
      </c>
      <c r="Q436" s="201">
        <v>6.5199999999999998E-3</v>
      </c>
      <c r="R436" s="201">
        <f>Q436*H436</f>
        <v>0.78239999999999998</v>
      </c>
      <c r="S436" s="201">
        <v>0</v>
      </c>
      <c r="T436" s="202">
        <f>S436*H436</f>
        <v>0</v>
      </c>
      <c r="AR436" s="24" t="s">
        <v>135</v>
      </c>
      <c r="AT436" s="24" t="s">
        <v>130</v>
      </c>
      <c r="AU436" s="24" t="s">
        <v>82</v>
      </c>
      <c r="AY436" s="24" t="s">
        <v>128</v>
      </c>
      <c r="BE436" s="203">
        <f>IF(N436="základní",J436,0)</f>
        <v>0</v>
      </c>
      <c r="BF436" s="203">
        <f>IF(N436="snížená",J436,0)</f>
        <v>0</v>
      </c>
      <c r="BG436" s="203">
        <f>IF(N436="zákl. přenesená",J436,0)</f>
        <v>0</v>
      </c>
      <c r="BH436" s="203">
        <f>IF(N436="sníž. přenesená",J436,0)</f>
        <v>0</v>
      </c>
      <c r="BI436" s="203">
        <f>IF(N436="nulová",J436,0)</f>
        <v>0</v>
      </c>
      <c r="BJ436" s="24" t="s">
        <v>24</v>
      </c>
      <c r="BK436" s="203">
        <f>ROUND(I436*H436,2)</f>
        <v>0</v>
      </c>
      <c r="BL436" s="24" t="s">
        <v>135</v>
      </c>
      <c r="BM436" s="24" t="s">
        <v>593</v>
      </c>
    </row>
    <row r="437" spans="2:65" s="11" customFormat="1">
      <c r="B437" s="204"/>
      <c r="C437" s="205"/>
      <c r="D437" s="206" t="s">
        <v>145</v>
      </c>
      <c r="E437" s="207" t="s">
        <v>22</v>
      </c>
      <c r="F437" s="208" t="s">
        <v>589</v>
      </c>
      <c r="G437" s="205"/>
      <c r="H437" s="207" t="s">
        <v>22</v>
      </c>
      <c r="I437" s="209"/>
      <c r="J437" s="205"/>
      <c r="K437" s="205"/>
      <c r="L437" s="210"/>
      <c r="M437" s="211"/>
      <c r="N437" s="212"/>
      <c r="O437" s="212"/>
      <c r="P437" s="212"/>
      <c r="Q437" s="212"/>
      <c r="R437" s="212"/>
      <c r="S437" s="212"/>
      <c r="T437" s="213"/>
      <c r="AT437" s="214" t="s">
        <v>145</v>
      </c>
      <c r="AU437" s="214" t="s">
        <v>82</v>
      </c>
      <c r="AV437" s="11" t="s">
        <v>24</v>
      </c>
      <c r="AW437" s="11" t="s">
        <v>37</v>
      </c>
      <c r="AX437" s="11" t="s">
        <v>73</v>
      </c>
      <c r="AY437" s="214" t="s">
        <v>128</v>
      </c>
    </row>
    <row r="438" spans="2:65" s="12" customFormat="1">
      <c r="B438" s="215"/>
      <c r="C438" s="216"/>
      <c r="D438" s="206" t="s">
        <v>145</v>
      </c>
      <c r="E438" s="217" t="s">
        <v>22</v>
      </c>
      <c r="F438" s="218" t="s">
        <v>580</v>
      </c>
      <c r="G438" s="216"/>
      <c r="H438" s="219">
        <v>120</v>
      </c>
      <c r="I438" s="220"/>
      <c r="J438" s="216"/>
      <c r="K438" s="216"/>
      <c r="L438" s="221"/>
      <c r="M438" s="222"/>
      <c r="N438" s="223"/>
      <c r="O438" s="223"/>
      <c r="P438" s="223"/>
      <c r="Q438" s="223"/>
      <c r="R438" s="223"/>
      <c r="S438" s="223"/>
      <c r="T438" s="224"/>
      <c r="AT438" s="225" t="s">
        <v>145</v>
      </c>
      <c r="AU438" s="225" t="s">
        <v>82</v>
      </c>
      <c r="AV438" s="12" t="s">
        <v>82</v>
      </c>
      <c r="AW438" s="12" t="s">
        <v>37</v>
      </c>
      <c r="AX438" s="12" t="s">
        <v>73</v>
      </c>
      <c r="AY438" s="225" t="s">
        <v>128</v>
      </c>
    </row>
    <row r="439" spans="2:65" s="13" customFormat="1">
      <c r="B439" s="226"/>
      <c r="C439" s="227"/>
      <c r="D439" s="206" t="s">
        <v>145</v>
      </c>
      <c r="E439" s="228" t="s">
        <v>22</v>
      </c>
      <c r="F439" s="229" t="s">
        <v>148</v>
      </c>
      <c r="G439" s="227"/>
      <c r="H439" s="230">
        <v>120</v>
      </c>
      <c r="I439" s="231"/>
      <c r="J439" s="227"/>
      <c r="K439" s="227"/>
      <c r="L439" s="232"/>
      <c r="M439" s="233"/>
      <c r="N439" s="234"/>
      <c r="O439" s="234"/>
      <c r="P439" s="234"/>
      <c r="Q439" s="234"/>
      <c r="R439" s="234"/>
      <c r="S439" s="234"/>
      <c r="T439" s="235"/>
      <c r="AT439" s="236" t="s">
        <v>145</v>
      </c>
      <c r="AU439" s="236" t="s">
        <v>82</v>
      </c>
      <c r="AV439" s="13" t="s">
        <v>135</v>
      </c>
      <c r="AW439" s="13" t="s">
        <v>37</v>
      </c>
      <c r="AX439" s="13" t="s">
        <v>24</v>
      </c>
      <c r="AY439" s="236" t="s">
        <v>128</v>
      </c>
    </row>
    <row r="440" spans="2:65" s="1" customFormat="1" ht="16.5" customHeight="1">
      <c r="B440" s="41"/>
      <c r="C440" s="192" t="s">
        <v>594</v>
      </c>
      <c r="D440" s="192" t="s">
        <v>130</v>
      </c>
      <c r="E440" s="193" t="s">
        <v>595</v>
      </c>
      <c r="F440" s="194" t="s">
        <v>596</v>
      </c>
      <c r="G440" s="195" t="s">
        <v>263</v>
      </c>
      <c r="H440" s="196">
        <v>1010</v>
      </c>
      <c r="I440" s="197"/>
      <c r="J440" s="198">
        <f>ROUND(I440*H440,2)</f>
        <v>0</v>
      </c>
      <c r="K440" s="194" t="s">
        <v>134</v>
      </c>
      <c r="L440" s="61"/>
      <c r="M440" s="199" t="s">
        <v>22</v>
      </c>
      <c r="N440" s="200" t="s">
        <v>44</v>
      </c>
      <c r="O440" s="42"/>
      <c r="P440" s="201">
        <f>O440*H440</f>
        <v>0</v>
      </c>
      <c r="Q440" s="201">
        <v>3.1E-4</v>
      </c>
      <c r="R440" s="201">
        <f>Q440*H440</f>
        <v>0.31309999999999999</v>
      </c>
      <c r="S440" s="201">
        <v>0</v>
      </c>
      <c r="T440" s="202">
        <f>S440*H440</f>
        <v>0</v>
      </c>
      <c r="AR440" s="24" t="s">
        <v>135</v>
      </c>
      <c r="AT440" s="24" t="s">
        <v>130</v>
      </c>
      <c r="AU440" s="24" t="s">
        <v>82</v>
      </c>
      <c r="AY440" s="24" t="s">
        <v>128</v>
      </c>
      <c r="BE440" s="203">
        <f>IF(N440="základní",J440,0)</f>
        <v>0</v>
      </c>
      <c r="BF440" s="203">
        <f>IF(N440="snížená",J440,0)</f>
        <v>0</v>
      </c>
      <c r="BG440" s="203">
        <f>IF(N440="zákl. přenesená",J440,0)</f>
        <v>0</v>
      </c>
      <c r="BH440" s="203">
        <f>IF(N440="sníž. přenesená",J440,0)</f>
        <v>0</v>
      </c>
      <c r="BI440" s="203">
        <f>IF(N440="nulová",J440,0)</f>
        <v>0</v>
      </c>
      <c r="BJ440" s="24" t="s">
        <v>24</v>
      </c>
      <c r="BK440" s="203">
        <f>ROUND(I440*H440,2)</f>
        <v>0</v>
      </c>
      <c r="BL440" s="24" t="s">
        <v>135</v>
      </c>
      <c r="BM440" s="24" t="s">
        <v>597</v>
      </c>
    </row>
    <row r="441" spans="2:65" s="11" customFormat="1">
      <c r="B441" s="204"/>
      <c r="C441" s="205"/>
      <c r="D441" s="206" t="s">
        <v>145</v>
      </c>
      <c r="E441" s="207" t="s">
        <v>22</v>
      </c>
      <c r="F441" s="208" t="s">
        <v>589</v>
      </c>
      <c r="G441" s="205"/>
      <c r="H441" s="207" t="s">
        <v>22</v>
      </c>
      <c r="I441" s="209"/>
      <c r="J441" s="205"/>
      <c r="K441" s="205"/>
      <c r="L441" s="210"/>
      <c r="M441" s="211"/>
      <c r="N441" s="212"/>
      <c r="O441" s="212"/>
      <c r="P441" s="212"/>
      <c r="Q441" s="212"/>
      <c r="R441" s="212"/>
      <c r="S441" s="212"/>
      <c r="T441" s="213"/>
      <c r="AT441" s="214" t="s">
        <v>145</v>
      </c>
      <c r="AU441" s="214" t="s">
        <v>82</v>
      </c>
      <c r="AV441" s="11" t="s">
        <v>24</v>
      </c>
      <c r="AW441" s="11" t="s">
        <v>37</v>
      </c>
      <c r="AX441" s="11" t="s">
        <v>73</v>
      </c>
      <c r="AY441" s="214" t="s">
        <v>128</v>
      </c>
    </row>
    <row r="442" spans="2:65" s="12" customFormat="1">
      <c r="B442" s="215"/>
      <c r="C442" s="216"/>
      <c r="D442" s="206" t="s">
        <v>145</v>
      </c>
      <c r="E442" s="217" t="s">
        <v>22</v>
      </c>
      <c r="F442" s="218" t="s">
        <v>580</v>
      </c>
      <c r="G442" s="216"/>
      <c r="H442" s="219">
        <v>120</v>
      </c>
      <c r="I442" s="220"/>
      <c r="J442" s="216"/>
      <c r="K442" s="216"/>
      <c r="L442" s="221"/>
      <c r="M442" s="222"/>
      <c r="N442" s="223"/>
      <c r="O442" s="223"/>
      <c r="P442" s="223"/>
      <c r="Q442" s="223"/>
      <c r="R442" s="223"/>
      <c r="S442" s="223"/>
      <c r="T442" s="224"/>
      <c r="AT442" s="225" t="s">
        <v>145</v>
      </c>
      <c r="AU442" s="225" t="s">
        <v>82</v>
      </c>
      <c r="AV442" s="12" t="s">
        <v>82</v>
      </c>
      <c r="AW442" s="12" t="s">
        <v>37</v>
      </c>
      <c r="AX442" s="12" t="s">
        <v>73</v>
      </c>
      <c r="AY442" s="225" t="s">
        <v>128</v>
      </c>
    </row>
    <row r="443" spans="2:65" s="11" customFormat="1">
      <c r="B443" s="204"/>
      <c r="C443" s="205"/>
      <c r="D443" s="206" t="s">
        <v>145</v>
      </c>
      <c r="E443" s="207" t="s">
        <v>22</v>
      </c>
      <c r="F443" s="208" t="s">
        <v>598</v>
      </c>
      <c r="G443" s="205"/>
      <c r="H443" s="207" t="s">
        <v>22</v>
      </c>
      <c r="I443" s="209"/>
      <c r="J443" s="205"/>
      <c r="K443" s="205"/>
      <c r="L443" s="210"/>
      <c r="M443" s="211"/>
      <c r="N443" s="212"/>
      <c r="O443" s="212"/>
      <c r="P443" s="212"/>
      <c r="Q443" s="212"/>
      <c r="R443" s="212"/>
      <c r="S443" s="212"/>
      <c r="T443" s="213"/>
      <c r="AT443" s="214" t="s">
        <v>145</v>
      </c>
      <c r="AU443" s="214" t="s">
        <v>82</v>
      </c>
      <c r="AV443" s="11" t="s">
        <v>24</v>
      </c>
      <c r="AW443" s="11" t="s">
        <v>37</v>
      </c>
      <c r="AX443" s="11" t="s">
        <v>73</v>
      </c>
      <c r="AY443" s="214" t="s">
        <v>128</v>
      </c>
    </row>
    <row r="444" spans="2:65" s="12" customFormat="1">
      <c r="B444" s="215"/>
      <c r="C444" s="216"/>
      <c r="D444" s="206" t="s">
        <v>145</v>
      </c>
      <c r="E444" s="217" t="s">
        <v>22</v>
      </c>
      <c r="F444" s="218" t="s">
        <v>457</v>
      </c>
      <c r="G444" s="216"/>
      <c r="H444" s="219">
        <v>890</v>
      </c>
      <c r="I444" s="220"/>
      <c r="J444" s="216"/>
      <c r="K444" s="216"/>
      <c r="L444" s="221"/>
      <c r="M444" s="222"/>
      <c r="N444" s="223"/>
      <c r="O444" s="223"/>
      <c r="P444" s="223"/>
      <c r="Q444" s="223"/>
      <c r="R444" s="223"/>
      <c r="S444" s="223"/>
      <c r="T444" s="224"/>
      <c r="AT444" s="225" t="s">
        <v>145</v>
      </c>
      <c r="AU444" s="225" t="s">
        <v>82</v>
      </c>
      <c r="AV444" s="12" t="s">
        <v>82</v>
      </c>
      <c r="AW444" s="12" t="s">
        <v>37</v>
      </c>
      <c r="AX444" s="12" t="s">
        <v>73</v>
      </c>
      <c r="AY444" s="225" t="s">
        <v>128</v>
      </c>
    </row>
    <row r="445" spans="2:65" s="13" customFormat="1">
      <c r="B445" s="226"/>
      <c r="C445" s="227"/>
      <c r="D445" s="206" t="s">
        <v>145</v>
      </c>
      <c r="E445" s="228" t="s">
        <v>22</v>
      </c>
      <c r="F445" s="229" t="s">
        <v>148</v>
      </c>
      <c r="G445" s="227"/>
      <c r="H445" s="230">
        <v>1010</v>
      </c>
      <c r="I445" s="231"/>
      <c r="J445" s="227"/>
      <c r="K445" s="227"/>
      <c r="L445" s="232"/>
      <c r="M445" s="233"/>
      <c r="N445" s="234"/>
      <c r="O445" s="234"/>
      <c r="P445" s="234"/>
      <c r="Q445" s="234"/>
      <c r="R445" s="234"/>
      <c r="S445" s="234"/>
      <c r="T445" s="235"/>
      <c r="AT445" s="236" t="s">
        <v>145</v>
      </c>
      <c r="AU445" s="236" t="s">
        <v>82</v>
      </c>
      <c r="AV445" s="13" t="s">
        <v>135</v>
      </c>
      <c r="AW445" s="13" t="s">
        <v>37</v>
      </c>
      <c r="AX445" s="13" t="s">
        <v>24</v>
      </c>
      <c r="AY445" s="236" t="s">
        <v>128</v>
      </c>
    </row>
    <row r="446" spans="2:65" s="1" customFormat="1" ht="25.5" customHeight="1">
      <c r="B446" s="41"/>
      <c r="C446" s="192" t="s">
        <v>599</v>
      </c>
      <c r="D446" s="192" t="s">
        <v>130</v>
      </c>
      <c r="E446" s="193" t="s">
        <v>600</v>
      </c>
      <c r="F446" s="194" t="s">
        <v>601</v>
      </c>
      <c r="G446" s="195" t="s">
        <v>263</v>
      </c>
      <c r="H446" s="196">
        <v>1010</v>
      </c>
      <c r="I446" s="197"/>
      <c r="J446" s="198">
        <f>ROUND(I446*H446,2)</f>
        <v>0</v>
      </c>
      <c r="K446" s="194" t="s">
        <v>134</v>
      </c>
      <c r="L446" s="61"/>
      <c r="M446" s="199" t="s">
        <v>22</v>
      </c>
      <c r="N446" s="200" t="s">
        <v>44</v>
      </c>
      <c r="O446" s="42"/>
      <c r="P446" s="201">
        <f>O446*H446</f>
        <v>0</v>
      </c>
      <c r="Q446" s="201">
        <v>0.10373</v>
      </c>
      <c r="R446" s="201">
        <f>Q446*H446</f>
        <v>104.76730000000001</v>
      </c>
      <c r="S446" s="201">
        <v>0</v>
      </c>
      <c r="T446" s="202">
        <f>S446*H446</f>
        <v>0</v>
      </c>
      <c r="AR446" s="24" t="s">
        <v>135</v>
      </c>
      <c r="AT446" s="24" t="s">
        <v>130</v>
      </c>
      <c r="AU446" s="24" t="s">
        <v>82</v>
      </c>
      <c r="AY446" s="24" t="s">
        <v>128</v>
      </c>
      <c r="BE446" s="203">
        <f>IF(N446="základní",J446,0)</f>
        <v>0</v>
      </c>
      <c r="BF446" s="203">
        <f>IF(N446="snížená",J446,0)</f>
        <v>0</v>
      </c>
      <c r="BG446" s="203">
        <f>IF(N446="zákl. přenesená",J446,0)</f>
        <v>0</v>
      </c>
      <c r="BH446" s="203">
        <f>IF(N446="sníž. přenesená",J446,0)</f>
        <v>0</v>
      </c>
      <c r="BI446" s="203">
        <f>IF(N446="nulová",J446,0)</f>
        <v>0</v>
      </c>
      <c r="BJ446" s="24" t="s">
        <v>24</v>
      </c>
      <c r="BK446" s="203">
        <f>ROUND(I446*H446,2)</f>
        <v>0</v>
      </c>
      <c r="BL446" s="24" t="s">
        <v>135</v>
      </c>
      <c r="BM446" s="24" t="s">
        <v>602</v>
      </c>
    </row>
    <row r="447" spans="2:65" s="11" customFormat="1">
      <c r="B447" s="204"/>
      <c r="C447" s="205"/>
      <c r="D447" s="206" t="s">
        <v>145</v>
      </c>
      <c r="E447" s="207" t="s">
        <v>22</v>
      </c>
      <c r="F447" s="208" t="s">
        <v>589</v>
      </c>
      <c r="G447" s="205"/>
      <c r="H447" s="207" t="s">
        <v>22</v>
      </c>
      <c r="I447" s="209"/>
      <c r="J447" s="205"/>
      <c r="K447" s="205"/>
      <c r="L447" s="210"/>
      <c r="M447" s="211"/>
      <c r="N447" s="212"/>
      <c r="O447" s="212"/>
      <c r="P447" s="212"/>
      <c r="Q447" s="212"/>
      <c r="R447" s="212"/>
      <c r="S447" s="212"/>
      <c r="T447" s="213"/>
      <c r="AT447" s="214" t="s">
        <v>145</v>
      </c>
      <c r="AU447" s="214" t="s">
        <v>82</v>
      </c>
      <c r="AV447" s="11" t="s">
        <v>24</v>
      </c>
      <c r="AW447" s="11" t="s">
        <v>37</v>
      </c>
      <c r="AX447" s="11" t="s">
        <v>73</v>
      </c>
      <c r="AY447" s="214" t="s">
        <v>128</v>
      </c>
    </row>
    <row r="448" spans="2:65" s="12" customFormat="1">
      <c r="B448" s="215"/>
      <c r="C448" s="216"/>
      <c r="D448" s="206" t="s">
        <v>145</v>
      </c>
      <c r="E448" s="217" t="s">
        <v>22</v>
      </c>
      <c r="F448" s="218" t="s">
        <v>580</v>
      </c>
      <c r="G448" s="216"/>
      <c r="H448" s="219">
        <v>120</v>
      </c>
      <c r="I448" s="220"/>
      <c r="J448" s="216"/>
      <c r="K448" s="216"/>
      <c r="L448" s="221"/>
      <c r="M448" s="222"/>
      <c r="N448" s="223"/>
      <c r="O448" s="223"/>
      <c r="P448" s="223"/>
      <c r="Q448" s="223"/>
      <c r="R448" s="223"/>
      <c r="S448" s="223"/>
      <c r="T448" s="224"/>
      <c r="AT448" s="225" t="s">
        <v>145</v>
      </c>
      <c r="AU448" s="225" t="s">
        <v>82</v>
      </c>
      <c r="AV448" s="12" t="s">
        <v>82</v>
      </c>
      <c r="AW448" s="12" t="s">
        <v>37</v>
      </c>
      <c r="AX448" s="12" t="s">
        <v>73</v>
      </c>
      <c r="AY448" s="225" t="s">
        <v>128</v>
      </c>
    </row>
    <row r="449" spans="2:65" s="11" customFormat="1">
      <c r="B449" s="204"/>
      <c r="C449" s="205"/>
      <c r="D449" s="206" t="s">
        <v>145</v>
      </c>
      <c r="E449" s="207" t="s">
        <v>22</v>
      </c>
      <c r="F449" s="208" t="s">
        <v>598</v>
      </c>
      <c r="G449" s="205"/>
      <c r="H449" s="207" t="s">
        <v>22</v>
      </c>
      <c r="I449" s="209"/>
      <c r="J449" s="205"/>
      <c r="K449" s="205"/>
      <c r="L449" s="210"/>
      <c r="M449" s="211"/>
      <c r="N449" s="212"/>
      <c r="O449" s="212"/>
      <c r="P449" s="212"/>
      <c r="Q449" s="212"/>
      <c r="R449" s="212"/>
      <c r="S449" s="212"/>
      <c r="T449" s="213"/>
      <c r="AT449" s="214" t="s">
        <v>145</v>
      </c>
      <c r="AU449" s="214" t="s">
        <v>82</v>
      </c>
      <c r="AV449" s="11" t="s">
        <v>24</v>
      </c>
      <c r="AW449" s="11" t="s">
        <v>37</v>
      </c>
      <c r="AX449" s="11" t="s">
        <v>73</v>
      </c>
      <c r="AY449" s="214" t="s">
        <v>128</v>
      </c>
    </row>
    <row r="450" spans="2:65" s="12" customFormat="1">
      <c r="B450" s="215"/>
      <c r="C450" s="216"/>
      <c r="D450" s="206" t="s">
        <v>145</v>
      </c>
      <c r="E450" s="217" t="s">
        <v>22</v>
      </c>
      <c r="F450" s="218" t="s">
        <v>457</v>
      </c>
      <c r="G450" s="216"/>
      <c r="H450" s="219">
        <v>890</v>
      </c>
      <c r="I450" s="220"/>
      <c r="J450" s="216"/>
      <c r="K450" s="216"/>
      <c r="L450" s="221"/>
      <c r="M450" s="222"/>
      <c r="N450" s="223"/>
      <c r="O450" s="223"/>
      <c r="P450" s="223"/>
      <c r="Q450" s="223"/>
      <c r="R450" s="223"/>
      <c r="S450" s="223"/>
      <c r="T450" s="224"/>
      <c r="AT450" s="225" t="s">
        <v>145</v>
      </c>
      <c r="AU450" s="225" t="s">
        <v>82</v>
      </c>
      <c r="AV450" s="12" t="s">
        <v>82</v>
      </c>
      <c r="AW450" s="12" t="s">
        <v>37</v>
      </c>
      <c r="AX450" s="12" t="s">
        <v>73</v>
      </c>
      <c r="AY450" s="225" t="s">
        <v>128</v>
      </c>
    </row>
    <row r="451" spans="2:65" s="13" customFormat="1">
      <c r="B451" s="226"/>
      <c r="C451" s="227"/>
      <c r="D451" s="206" t="s">
        <v>145</v>
      </c>
      <c r="E451" s="228" t="s">
        <v>22</v>
      </c>
      <c r="F451" s="229" t="s">
        <v>148</v>
      </c>
      <c r="G451" s="227"/>
      <c r="H451" s="230">
        <v>1010</v>
      </c>
      <c r="I451" s="231"/>
      <c r="J451" s="227"/>
      <c r="K451" s="227"/>
      <c r="L451" s="232"/>
      <c r="M451" s="233"/>
      <c r="N451" s="234"/>
      <c r="O451" s="234"/>
      <c r="P451" s="234"/>
      <c r="Q451" s="234"/>
      <c r="R451" s="234"/>
      <c r="S451" s="234"/>
      <c r="T451" s="235"/>
      <c r="AT451" s="236" t="s">
        <v>145</v>
      </c>
      <c r="AU451" s="236" t="s">
        <v>82</v>
      </c>
      <c r="AV451" s="13" t="s">
        <v>135</v>
      </c>
      <c r="AW451" s="13" t="s">
        <v>37</v>
      </c>
      <c r="AX451" s="13" t="s">
        <v>24</v>
      </c>
      <c r="AY451" s="236" t="s">
        <v>128</v>
      </c>
    </row>
    <row r="452" spans="2:65" s="1" customFormat="1" ht="25.5" customHeight="1">
      <c r="B452" s="41"/>
      <c r="C452" s="192" t="s">
        <v>603</v>
      </c>
      <c r="D452" s="192" t="s">
        <v>130</v>
      </c>
      <c r="E452" s="193" t="s">
        <v>604</v>
      </c>
      <c r="F452" s="194" t="s">
        <v>605</v>
      </c>
      <c r="G452" s="195" t="s">
        <v>263</v>
      </c>
      <c r="H452" s="196">
        <v>60</v>
      </c>
      <c r="I452" s="197"/>
      <c r="J452" s="198">
        <f>ROUND(I452*H452,2)</f>
        <v>0</v>
      </c>
      <c r="K452" s="194" t="s">
        <v>134</v>
      </c>
      <c r="L452" s="61"/>
      <c r="M452" s="199" t="s">
        <v>22</v>
      </c>
      <c r="N452" s="200" t="s">
        <v>44</v>
      </c>
      <c r="O452" s="42"/>
      <c r="P452" s="201">
        <f>O452*H452</f>
        <v>0</v>
      </c>
      <c r="Q452" s="201">
        <v>8.4250000000000005E-2</v>
      </c>
      <c r="R452" s="201">
        <f>Q452*H452</f>
        <v>5.0550000000000006</v>
      </c>
      <c r="S452" s="201">
        <v>0</v>
      </c>
      <c r="T452" s="202">
        <f>S452*H452</f>
        <v>0</v>
      </c>
      <c r="AR452" s="24" t="s">
        <v>135</v>
      </c>
      <c r="AT452" s="24" t="s">
        <v>130</v>
      </c>
      <c r="AU452" s="24" t="s">
        <v>82</v>
      </c>
      <c r="AY452" s="24" t="s">
        <v>128</v>
      </c>
      <c r="BE452" s="203">
        <f>IF(N452="základní",J452,0)</f>
        <v>0</v>
      </c>
      <c r="BF452" s="203">
        <f>IF(N452="snížená",J452,0)</f>
        <v>0</v>
      </c>
      <c r="BG452" s="203">
        <f>IF(N452="zákl. přenesená",J452,0)</f>
        <v>0</v>
      </c>
      <c r="BH452" s="203">
        <f>IF(N452="sníž. přenesená",J452,0)</f>
        <v>0</v>
      </c>
      <c r="BI452" s="203">
        <f>IF(N452="nulová",J452,0)</f>
        <v>0</v>
      </c>
      <c r="BJ452" s="24" t="s">
        <v>24</v>
      </c>
      <c r="BK452" s="203">
        <f>ROUND(I452*H452,2)</f>
        <v>0</v>
      </c>
      <c r="BL452" s="24" t="s">
        <v>135</v>
      </c>
      <c r="BM452" s="24" t="s">
        <v>606</v>
      </c>
    </row>
    <row r="453" spans="2:65" s="11" customFormat="1">
      <c r="B453" s="204"/>
      <c r="C453" s="205"/>
      <c r="D453" s="206" t="s">
        <v>145</v>
      </c>
      <c r="E453" s="207" t="s">
        <v>22</v>
      </c>
      <c r="F453" s="208" t="s">
        <v>568</v>
      </c>
      <c r="G453" s="205"/>
      <c r="H453" s="207" t="s">
        <v>22</v>
      </c>
      <c r="I453" s="209"/>
      <c r="J453" s="205"/>
      <c r="K453" s="205"/>
      <c r="L453" s="210"/>
      <c r="M453" s="211"/>
      <c r="N453" s="212"/>
      <c r="O453" s="212"/>
      <c r="P453" s="212"/>
      <c r="Q453" s="212"/>
      <c r="R453" s="212"/>
      <c r="S453" s="212"/>
      <c r="T453" s="213"/>
      <c r="AT453" s="214" t="s">
        <v>145</v>
      </c>
      <c r="AU453" s="214" t="s">
        <v>82</v>
      </c>
      <c r="AV453" s="11" t="s">
        <v>24</v>
      </c>
      <c r="AW453" s="11" t="s">
        <v>37</v>
      </c>
      <c r="AX453" s="11" t="s">
        <v>73</v>
      </c>
      <c r="AY453" s="214" t="s">
        <v>128</v>
      </c>
    </row>
    <row r="454" spans="2:65" s="12" customFormat="1">
      <c r="B454" s="215"/>
      <c r="C454" s="216"/>
      <c r="D454" s="206" t="s">
        <v>145</v>
      </c>
      <c r="E454" s="217" t="s">
        <v>22</v>
      </c>
      <c r="F454" s="218" t="s">
        <v>475</v>
      </c>
      <c r="G454" s="216"/>
      <c r="H454" s="219">
        <v>60</v>
      </c>
      <c r="I454" s="220"/>
      <c r="J454" s="216"/>
      <c r="K454" s="216"/>
      <c r="L454" s="221"/>
      <c r="M454" s="222"/>
      <c r="N454" s="223"/>
      <c r="O454" s="223"/>
      <c r="P454" s="223"/>
      <c r="Q454" s="223"/>
      <c r="R454" s="223"/>
      <c r="S454" s="223"/>
      <c r="T454" s="224"/>
      <c r="AT454" s="225" t="s">
        <v>145</v>
      </c>
      <c r="AU454" s="225" t="s">
        <v>82</v>
      </c>
      <c r="AV454" s="12" t="s">
        <v>82</v>
      </c>
      <c r="AW454" s="12" t="s">
        <v>37</v>
      </c>
      <c r="AX454" s="12" t="s">
        <v>73</v>
      </c>
      <c r="AY454" s="225" t="s">
        <v>128</v>
      </c>
    </row>
    <row r="455" spans="2:65" s="13" customFormat="1">
      <c r="B455" s="226"/>
      <c r="C455" s="227"/>
      <c r="D455" s="206" t="s">
        <v>145</v>
      </c>
      <c r="E455" s="228" t="s">
        <v>22</v>
      </c>
      <c r="F455" s="229" t="s">
        <v>148</v>
      </c>
      <c r="G455" s="227"/>
      <c r="H455" s="230">
        <v>60</v>
      </c>
      <c r="I455" s="231"/>
      <c r="J455" s="227"/>
      <c r="K455" s="227"/>
      <c r="L455" s="232"/>
      <c r="M455" s="233"/>
      <c r="N455" s="234"/>
      <c r="O455" s="234"/>
      <c r="P455" s="234"/>
      <c r="Q455" s="234"/>
      <c r="R455" s="234"/>
      <c r="S455" s="234"/>
      <c r="T455" s="235"/>
      <c r="AT455" s="236" t="s">
        <v>145</v>
      </c>
      <c r="AU455" s="236" t="s">
        <v>82</v>
      </c>
      <c r="AV455" s="13" t="s">
        <v>135</v>
      </c>
      <c r="AW455" s="13" t="s">
        <v>37</v>
      </c>
      <c r="AX455" s="13" t="s">
        <v>24</v>
      </c>
      <c r="AY455" s="236" t="s">
        <v>128</v>
      </c>
    </row>
    <row r="456" spans="2:65" s="1" customFormat="1" ht="16.5" customHeight="1">
      <c r="B456" s="41"/>
      <c r="C456" s="248" t="s">
        <v>607</v>
      </c>
      <c r="D456" s="248" t="s">
        <v>359</v>
      </c>
      <c r="E456" s="249" t="s">
        <v>608</v>
      </c>
      <c r="F456" s="250" t="s">
        <v>609</v>
      </c>
      <c r="G456" s="251" t="s">
        <v>263</v>
      </c>
      <c r="H456" s="252">
        <v>57.061999999999998</v>
      </c>
      <c r="I456" s="253"/>
      <c r="J456" s="254">
        <f>ROUND(I456*H456,2)</f>
        <v>0</v>
      </c>
      <c r="K456" s="250" t="s">
        <v>134</v>
      </c>
      <c r="L456" s="255"/>
      <c r="M456" s="256" t="s">
        <v>22</v>
      </c>
      <c r="N456" s="257" t="s">
        <v>44</v>
      </c>
      <c r="O456" s="42"/>
      <c r="P456" s="201">
        <f>O456*H456</f>
        <v>0</v>
      </c>
      <c r="Q456" s="201">
        <v>0.106</v>
      </c>
      <c r="R456" s="201">
        <f>Q456*H456</f>
        <v>6.0485719999999992</v>
      </c>
      <c r="S456" s="201">
        <v>0</v>
      </c>
      <c r="T456" s="202">
        <f>S456*H456</f>
        <v>0</v>
      </c>
      <c r="AR456" s="24" t="s">
        <v>172</v>
      </c>
      <c r="AT456" s="24" t="s">
        <v>359</v>
      </c>
      <c r="AU456" s="24" t="s">
        <v>82</v>
      </c>
      <c r="AY456" s="24" t="s">
        <v>128</v>
      </c>
      <c r="BE456" s="203">
        <f>IF(N456="základní",J456,0)</f>
        <v>0</v>
      </c>
      <c r="BF456" s="203">
        <f>IF(N456="snížená",J456,0)</f>
        <v>0</v>
      </c>
      <c r="BG456" s="203">
        <f>IF(N456="zákl. přenesená",J456,0)</f>
        <v>0</v>
      </c>
      <c r="BH456" s="203">
        <f>IF(N456="sníž. přenesená",J456,0)</f>
        <v>0</v>
      </c>
      <c r="BI456" s="203">
        <f>IF(N456="nulová",J456,0)</f>
        <v>0</v>
      </c>
      <c r="BJ456" s="24" t="s">
        <v>24</v>
      </c>
      <c r="BK456" s="203">
        <f>ROUND(I456*H456,2)</f>
        <v>0</v>
      </c>
      <c r="BL456" s="24" t="s">
        <v>135</v>
      </c>
      <c r="BM456" s="24" t="s">
        <v>610</v>
      </c>
    </row>
    <row r="457" spans="2:65" s="11" customFormat="1">
      <c r="B457" s="204"/>
      <c r="C457" s="205"/>
      <c r="D457" s="206" t="s">
        <v>145</v>
      </c>
      <c r="E457" s="207" t="s">
        <v>22</v>
      </c>
      <c r="F457" s="208" t="s">
        <v>611</v>
      </c>
      <c r="G457" s="205"/>
      <c r="H457" s="207" t="s">
        <v>22</v>
      </c>
      <c r="I457" s="209"/>
      <c r="J457" s="205"/>
      <c r="K457" s="205"/>
      <c r="L457" s="210"/>
      <c r="M457" s="211"/>
      <c r="N457" s="212"/>
      <c r="O457" s="212"/>
      <c r="P457" s="212"/>
      <c r="Q457" s="212"/>
      <c r="R457" s="212"/>
      <c r="S457" s="212"/>
      <c r="T457" s="213"/>
      <c r="AT457" s="214" t="s">
        <v>145</v>
      </c>
      <c r="AU457" s="214" t="s">
        <v>82</v>
      </c>
      <c r="AV457" s="11" t="s">
        <v>24</v>
      </c>
      <c r="AW457" s="11" t="s">
        <v>37</v>
      </c>
      <c r="AX457" s="11" t="s">
        <v>73</v>
      </c>
      <c r="AY457" s="214" t="s">
        <v>128</v>
      </c>
    </row>
    <row r="458" spans="2:65" s="12" customFormat="1">
      <c r="B458" s="215"/>
      <c r="C458" s="216"/>
      <c r="D458" s="206" t="s">
        <v>145</v>
      </c>
      <c r="E458" s="217" t="s">
        <v>22</v>
      </c>
      <c r="F458" s="218" t="s">
        <v>612</v>
      </c>
      <c r="G458" s="216"/>
      <c r="H458" s="219">
        <v>57.061999999999998</v>
      </c>
      <c r="I458" s="220"/>
      <c r="J458" s="216"/>
      <c r="K458" s="216"/>
      <c r="L458" s="221"/>
      <c r="M458" s="222"/>
      <c r="N458" s="223"/>
      <c r="O458" s="223"/>
      <c r="P458" s="223"/>
      <c r="Q458" s="223"/>
      <c r="R458" s="223"/>
      <c r="S458" s="223"/>
      <c r="T458" s="224"/>
      <c r="AT458" s="225" t="s">
        <v>145</v>
      </c>
      <c r="AU458" s="225" t="s">
        <v>82</v>
      </c>
      <c r="AV458" s="12" t="s">
        <v>82</v>
      </c>
      <c r="AW458" s="12" t="s">
        <v>37</v>
      </c>
      <c r="AX458" s="12" t="s">
        <v>73</v>
      </c>
      <c r="AY458" s="225" t="s">
        <v>128</v>
      </c>
    </row>
    <row r="459" spans="2:65" s="13" customFormat="1">
      <c r="B459" s="226"/>
      <c r="C459" s="227"/>
      <c r="D459" s="206" t="s">
        <v>145</v>
      </c>
      <c r="E459" s="228" t="s">
        <v>22</v>
      </c>
      <c r="F459" s="229" t="s">
        <v>148</v>
      </c>
      <c r="G459" s="227"/>
      <c r="H459" s="230">
        <v>57.061999999999998</v>
      </c>
      <c r="I459" s="231"/>
      <c r="J459" s="227"/>
      <c r="K459" s="227"/>
      <c r="L459" s="232"/>
      <c r="M459" s="233"/>
      <c r="N459" s="234"/>
      <c r="O459" s="234"/>
      <c r="P459" s="234"/>
      <c r="Q459" s="234"/>
      <c r="R459" s="234"/>
      <c r="S459" s="234"/>
      <c r="T459" s="235"/>
      <c r="AT459" s="236" t="s">
        <v>145</v>
      </c>
      <c r="AU459" s="236" t="s">
        <v>82</v>
      </c>
      <c r="AV459" s="13" t="s">
        <v>135</v>
      </c>
      <c r="AW459" s="13" t="s">
        <v>37</v>
      </c>
      <c r="AX459" s="13" t="s">
        <v>24</v>
      </c>
      <c r="AY459" s="236" t="s">
        <v>128</v>
      </c>
    </row>
    <row r="460" spans="2:65" s="1" customFormat="1" ht="16.5" customHeight="1">
      <c r="B460" s="41"/>
      <c r="C460" s="248" t="s">
        <v>613</v>
      </c>
      <c r="D460" s="248" t="s">
        <v>359</v>
      </c>
      <c r="E460" s="249" t="s">
        <v>614</v>
      </c>
      <c r="F460" s="250" t="s">
        <v>615</v>
      </c>
      <c r="G460" s="251" t="s">
        <v>263</v>
      </c>
      <c r="H460" s="252">
        <v>4.7380000000000004</v>
      </c>
      <c r="I460" s="253"/>
      <c r="J460" s="254">
        <f>ROUND(I460*H460,2)</f>
        <v>0</v>
      </c>
      <c r="K460" s="250" t="s">
        <v>134</v>
      </c>
      <c r="L460" s="255"/>
      <c r="M460" s="256" t="s">
        <v>22</v>
      </c>
      <c r="N460" s="257" t="s">
        <v>44</v>
      </c>
      <c r="O460" s="42"/>
      <c r="P460" s="201">
        <f>O460*H460</f>
        <v>0</v>
      </c>
      <c r="Q460" s="201">
        <v>0.113</v>
      </c>
      <c r="R460" s="201">
        <f>Q460*H460</f>
        <v>0.53539400000000004</v>
      </c>
      <c r="S460" s="201">
        <v>0</v>
      </c>
      <c r="T460" s="202">
        <f>S460*H460</f>
        <v>0</v>
      </c>
      <c r="AR460" s="24" t="s">
        <v>172</v>
      </c>
      <c r="AT460" s="24" t="s">
        <v>359</v>
      </c>
      <c r="AU460" s="24" t="s">
        <v>82</v>
      </c>
      <c r="AY460" s="24" t="s">
        <v>128</v>
      </c>
      <c r="BE460" s="203">
        <f>IF(N460="základní",J460,0)</f>
        <v>0</v>
      </c>
      <c r="BF460" s="203">
        <f>IF(N460="snížená",J460,0)</f>
        <v>0</v>
      </c>
      <c r="BG460" s="203">
        <f>IF(N460="zákl. přenesená",J460,0)</f>
        <v>0</v>
      </c>
      <c r="BH460" s="203">
        <f>IF(N460="sníž. přenesená",J460,0)</f>
        <v>0</v>
      </c>
      <c r="BI460" s="203">
        <f>IF(N460="nulová",J460,0)</f>
        <v>0</v>
      </c>
      <c r="BJ460" s="24" t="s">
        <v>24</v>
      </c>
      <c r="BK460" s="203">
        <f>ROUND(I460*H460,2)</f>
        <v>0</v>
      </c>
      <c r="BL460" s="24" t="s">
        <v>135</v>
      </c>
      <c r="BM460" s="24" t="s">
        <v>616</v>
      </c>
    </row>
    <row r="461" spans="2:65" s="11" customFormat="1">
      <c r="B461" s="204"/>
      <c r="C461" s="205"/>
      <c r="D461" s="206" t="s">
        <v>145</v>
      </c>
      <c r="E461" s="207" t="s">
        <v>22</v>
      </c>
      <c r="F461" s="208" t="s">
        <v>611</v>
      </c>
      <c r="G461" s="205"/>
      <c r="H461" s="207" t="s">
        <v>22</v>
      </c>
      <c r="I461" s="209"/>
      <c r="J461" s="205"/>
      <c r="K461" s="205"/>
      <c r="L461" s="210"/>
      <c r="M461" s="211"/>
      <c r="N461" s="212"/>
      <c r="O461" s="212"/>
      <c r="P461" s="212"/>
      <c r="Q461" s="212"/>
      <c r="R461" s="212"/>
      <c r="S461" s="212"/>
      <c r="T461" s="213"/>
      <c r="AT461" s="214" t="s">
        <v>145</v>
      </c>
      <c r="AU461" s="214" t="s">
        <v>82</v>
      </c>
      <c r="AV461" s="11" t="s">
        <v>24</v>
      </c>
      <c r="AW461" s="11" t="s">
        <v>37</v>
      </c>
      <c r="AX461" s="11" t="s">
        <v>73</v>
      </c>
      <c r="AY461" s="214" t="s">
        <v>128</v>
      </c>
    </row>
    <row r="462" spans="2:65" s="12" customFormat="1">
      <c r="B462" s="215"/>
      <c r="C462" s="216"/>
      <c r="D462" s="206" t="s">
        <v>145</v>
      </c>
      <c r="E462" s="217" t="s">
        <v>22</v>
      </c>
      <c r="F462" s="218" t="s">
        <v>617</v>
      </c>
      <c r="G462" s="216"/>
      <c r="H462" s="219">
        <v>4.7380000000000004</v>
      </c>
      <c r="I462" s="220"/>
      <c r="J462" s="216"/>
      <c r="K462" s="216"/>
      <c r="L462" s="221"/>
      <c r="M462" s="222"/>
      <c r="N462" s="223"/>
      <c r="O462" s="223"/>
      <c r="P462" s="223"/>
      <c r="Q462" s="223"/>
      <c r="R462" s="223"/>
      <c r="S462" s="223"/>
      <c r="T462" s="224"/>
      <c r="AT462" s="225" t="s">
        <v>145</v>
      </c>
      <c r="AU462" s="225" t="s">
        <v>82</v>
      </c>
      <c r="AV462" s="12" t="s">
        <v>82</v>
      </c>
      <c r="AW462" s="12" t="s">
        <v>37</v>
      </c>
      <c r="AX462" s="12" t="s">
        <v>73</v>
      </c>
      <c r="AY462" s="225" t="s">
        <v>128</v>
      </c>
    </row>
    <row r="463" spans="2:65" s="13" customFormat="1">
      <c r="B463" s="226"/>
      <c r="C463" s="227"/>
      <c r="D463" s="206" t="s">
        <v>145</v>
      </c>
      <c r="E463" s="228" t="s">
        <v>22</v>
      </c>
      <c r="F463" s="229" t="s">
        <v>148</v>
      </c>
      <c r="G463" s="227"/>
      <c r="H463" s="230">
        <v>4.7380000000000004</v>
      </c>
      <c r="I463" s="231"/>
      <c r="J463" s="227"/>
      <c r="K463" s="227"/>
      <c r="L463" s="232"/>
      <c r="M463" s="233"/>
      <c r="N463" s="234"/>
      <c r="O463" s="234"/>
      <c r="P463" s="234"/>
      <c r="Q463" s="234"/>
      <c r="R463" s="234"/>
      <c r="S463" s="234"/>
      <c r="T463" s="235"/>
      <c r="AT463" s="236" t="s">
        <v>145</v>
      </c>
      <c r="AU463" s="236" t="s">
        <v>82</v>
      </c>
      <c r="AV463" s="13" t="s">
        <v>135</v>
      </c>
      <c r="AW463" s="13" t="s">
        <v>37</v>
      </c>
      <c r="AX463" s="13" t="s">
        <v>24</v>
      </c>
      <c r="AY463" s="236" t="s">
        <v>128</v>
      </c>
    </row>
    <row r="464" spans="2:65" s="1" customFormat="1" ht="25.5" customHeight="1">
      <c r="B464" s="41"/>
      <c r="C464" s="192" t="s">
        <v>618</v>
      </c>
      <c r="D464" s="192" t="s">
        <v>130</v>
      </c>
      <c r="E464" s="193" t="s">
        <v>619</v>
      </c>
      <c r="F464" s="194" t="s">
        <v>620</v>
      </c>
      <c r="G464" s="195" t="s">
        <v>263</v>
      </c>
      <c r="H464" s="196">
        <v>60</v>
      </c>
      <c r="I464" s="197"/>
      <c r="J464" s="198">
        <f>ROUND(I464*H464,2)</f>
        <v>0</v>
      </c>
      <c r="K464" s="194" t="s">
        <v>134</v>
      </c>
      <c r="L464" s="61"/>
      <c r="M464" s="199" t="s">
        <v>22</v>
      </c>
      <c r="N464" s="200" t="s">
        <v>44</v>
      </c>
      <c r="O464" s="42"/>
      <c r="P464" s="201">
        <f>O464*H464</f>
        <v>0</v>
      </c>
      <c r="Q464" s="201">
        <v>0</v>
      </c>
      <c r="R464" s="201">
        <f>Q464*H464</f>
        <v>0</v>
      </c>
      <c r="S464" s="201">
        <v>0</v>
      </c>
      <c r="T464" s="202">
        <f>S464*H464</f>
        <v>0</v>
      </c>
      <c r="AR464" s="24" t="s">
        <v>135</v>
      </c>
      <c r="AT464" s="24" t="s">
        <v>130</v>
      </c>
      <c r="AU464" s="24" t="s">
        <v>82</v>
      </c>
      <c r="AY464" s="24" t="s">
        <v>128</v>
      </c>
      <c r="BE464" s="203">
        <f>IF(N464="základní",J464,0)</f>
        <v>0</v>
      </c>
      <c r="BF464" s="203">
        <f>IF(N464="snížená",J464,0)</f>
        <v>0</v>
      </c>
      <c r="BG464" s="203">
        <f>IF(N464="zákl. přenesená",J464,0)</f>
        <v>0</v>
      </c>
      <c r="BH464" s="203">
        <f>IF(N464="sníž. přenesená",J464,0)</f>
        <v>0</v>
      </c>
      <c r="BI464" s="203">
        <f>IF(N464="nulová",J464,0)</f>
        <v>0</v>
      </c>
      <c r="BJ464" s="24" t="s">
        <v>24</v>
      </c>
      <c r="BK464" s="203">
        <f>ROUND(I464*H464,2)</f>
        <v>0</v>
      </c>
      <c r="BL464" s="24" t="s">
        <v>135</v>
      </c>
      <c r="BM464" s="24" t="s">
        <v>621</v>
      </c>
    </row>
    <row r="465" spans="2:65" s="1" customFormat="1" ht="25.5" customHeight="1">
      <c r="B465" s="41"/>
      <c r="C465" s="192" t="s">
        <v>622</v>
      </c>
      <c r="D465" s="192" t="s">
        <v>130</v>
      </c>
      <c r="E465" s="193" t="s">
        <v>623</v>
      </c>
      <c r="F465" s="194" t="s">
        <v>624</v>
      </c>
      <c r="G465" s="195" t="s">
        <v>263</v>
      </c>
      <c r="H465" s="196">
        <v>420</v>
      </c>
      <c r="I465" s="197"/>
      <c r="J465" s="198">
        <f>ROUND(I465*H465,2)</f>
        <v>0</v>
      </c>
      <c r="K465" s="194" t="s">
        <v>134</v>
      </c>
      <c r="L465" s="61"/>
      <c r="M465" s="199" t="s">
        <v>22</v>
      </c>
      <c r="N465" s="200" t="s">
        <v>44</v>
      </c>
      <c r="O465" s="42"/>
      <c r="P465" s="201">
        <f>O465*H465</f>
        <v>0</v>
      </c>
      <c r="Q465" s="201">
        <v>0.10362</v>
      </c>
      <c r="R465" s="201">
        <f>Q465*H465</f>
        <v>43.520400000000002</v>
      </c>
      <c r="S465" s="201">
        <v>0</v>
      </c>
      <c r="T465" s="202">
        <f>S465*H465</f>
        <v>0</v>
      </c>
      <c r="AR465" s="24" t="s">
        <v>135</v>
      </c>
      <c r="AT465" s="24" t="s">
        <v>130</v>
      </c>
      <c r="AU465" s="24" t="s">
        <v>82</v>
      </c>
      <c r="AY465" s="24" t="s">
        <v>128</v>
      </c>
      <c r="BE465" s="203">
        <f>IF(N465="základní",J465,0)</f>
        <v>0</v>
      </c>
      <c r="BF465" s="203">
        <f>IF(N465="snížená",J465,0)</f>
        <v>0</v>
      </c>
      <c r="BG465" s="203">
        <f>IF(N465="zákl. přenesená",J465,0)</f>
        <v>0</v>
      </c>
      <c r="BH465" s="203">
        <f>IF(N465="sníž. přenesená",J465,0)</f>
        <v>0</v>
      </c>
      <c r="BI465" s="203">
        <f>IF(N465="nulová",J465,0)</f>
        <v>0</v>
      </c>
      <c r="BJ465" s="24" t="s">
        <v>24</v>
      </c>
      <c r="BK465" s="203">
        <f>ROUND(I465*H465,2)</f>
        <v>0</v>
      </c>
      <c r="BL465" s="24" t="s">
        <v>135</v>
      </c>
      <c r="BM465" s="24" t="s">
        <v>625</v>
      </c>
    </row>
    <row r="466" spans="2:65" s="11" customFormat="1">
      <c r="B466" s="204"/>
      <c r="C466" s="205"/>
      <c r="D466" s="206" t="s">
        <v>145</v>
      </c>
      <c r="E466" s="207" t="s">
        <v>22</v>
      </c>
      <c r="F466" s="208" t="s">
        <v>573</v>
      </c>
      <c r="G466" s="205"/>
      <c r="H466" s="207" t="s">
        <v>22</v>
      </c>
      <c r="I466" s="209"/>
      <c r="J466" s="205"/>
      <c r="K466" s="205"/>
      <c r="L466" s="210"/>
      <c r="M466" s="211"/>
      <c r="N466" s="212"/>
      <c r="O466" s="212"/>
      <c r="P466" s="212"/>
      <c r="Q466" s="212"/>
      <c r="R466" s="212"/>
      <c r="S466" s="212"/>
      <c r="T466" s="213"/>
      <c r="AT466" s="214" t="s">
        <v>145</v>
      </c>
      <c r="AU466" s="214" t="s">
        <v>82</v>
      </c>
      <c r="AV466" s="11" t="s">
        <v>24</v>
      </c>
      <c r="AW466" s="11" t="s">
        <v>37</v>
      </c>
      <c r="AX466" s="11" t="s">
        <v>73</v>
      </c>
      <c r="AY466" s="214" t="s">
        <v>128</v>
      </c>
    </row>
    <row r="467" spans="2:65" s="12" customFormat="1">
      <c r="B467" s="215"/>
      <c r="C467" s="216"/>
      <c r="D467" s="206" t="s">
        <v>145</v>
      </c>
      <c r="E467" s="217" t="s">
        <v>22</v>
      </c>
      <c r="F467" s="218" t="s">
        <v>574</v>
      </c>
      <c r="G467" s="216"/>
      <c r="H467" s="219">
        <v>420</v>
      </c>
      <c r="I467" s="220"/>
      <c r="J467" s="216"/>
      <c r="K467" s="216"/>
      <c r="L467" s="221"/>
      <c r="M467" s="222"/>
      <c r="N467" s="223"/>
      <c r="O467" s="223"/>
      <c r="P467" s="223"/>
      <c r="Q467" s="223"/>
      <c r="R467" s="223"/>
      <c r="S467" s="223"/>
      <c r="T467" s="224"/>
      <c r="AT467" s="225" t="s">
        <v>145</v>
      </c>
      <c r="AU467" s="225" t="s">
        <v>82</v>
      </c>
      <c r="AV467" s="12" t="s">
        <v>82</v>
      </c>
      <c r="AW467" s="12" t="s">
        <v>37</v>
      </c>
      <c r="AX467" s="12" t="s">
        <v>73</v>
      </c>
      <c r="AY467" s="225" t="s">
        <v>128</v>
      </c>
    </row>
    <row r="468" spans="2:65" s="13" customFormat="1">
      <c r="B468" s="226"/>
      <c r="C468" s="227"/>
      <c r="D468" s="206" t="s">
        <v>145</v>
      </c>
      <c r="E468" s="228" t="s">
        <v>22</v>
      </c>
      <c r="F468" s="229" t="s">
        <v>148</v>
      </c>
      <c r="G468" s="227"/>
      <c r="H468" s="230">
        <v>420</v>
      </c>
      <c r="I468" s="231"/>
      <c r="J468" s="227"/>
      <c r="K468" s="227"/>
      <c r="L468" s="232"/>
      <c r="M468" s="233"/>
      <c r="N468" s="234"/>
      <c r="O468" s="234"/>
      <c r="P468" s="234"/>
      <c r="Q468" s="234"/>
      <c r="R468" s="234"/>
      <c r="S468" s="234"/>
      <c r="T468" s="235"/>
      <c r="AT468" s="236" t="s">
        <v>145</v>
      </c>
      <c r="AU468" s="236" t="s">
        <v>82</v>
      </c>
      <c r="AV468" s="13" t="s">
        <v>135</v>
      </c>
      <c r="AW468" s="13" t="s">
        <v>37</v>
      </c>
      <c r="AX468" s="13" t="s">
        <v>24</v>
      </c>
      <c r="AY468" s="236" t="s">
        <v>128</v>
      </c>
    </row>
    <row r="469" spans="2:65" s="1" customFormat="1" ht="16.5" customHeight="1">
      <c r="B469" s="41"/>
      <c r="C469" s="248" t="s">
        <v>626</v>
      </c>
      <c r="D469" s="248" t="s">
        <v>359</v>
      </c>
      <c r="E469" s="249" t="s">
        <v>627</v>
      </c>
      <c r="F469" s="250" t="s">
        <v>628</v>
      </c>
      <c r="G469" s="251" t="s">
        <v>263</v>
      </c>
      <c r="H469" s="252">
        <v>399.96</v>
      </c>
      <c r="I469" s="253"/>
      <c r="J469" s="254">
        <f>ROUND(I469*H469,2)</f>
        <v>0</v>
      </c>
      <c r="K469" s="250" t="s">
        <v>134</v>
      </c>
      <c r="L469" s="255"/>
      <c r="M469" s="256" t="s">
        <v>22</v>
      </c>
      <c r="N469" s="257" t="s">
        <v>44</v>
      </c>
      <c r="O469" s="42"/>
      <c r="P469" s="201">
        <f>O469*H469</f>
        <v>0</v>
      </c>
      <c r="Q469" s="201">
        <v>0.14299999999999999</v>
      </c>
      <c r="R469" s="201">
        <f>Q469*H469</f>
        <v>57.194279999999992</v>
      </c>
      <c r="S469" s="201">
        <v>0</v>
      </c>
      <c r="T469" s="202">
        <f>S469*H469</f>
        <v>0</v>
      </c>
      <c r="AR469" s="24" t="s">
        <v>172</v>
      </c>
      <c r="AT469" s="24" t="s">
        <v>359</v>
      </c>
      <c r="AU469" s="24" t="s">
        <v>82</v>
      </c>
      <c r="AY469" s="24" t="s">
        <v>128</v>
      </c>
      <c r="BE469" s="203">
        <f>IF(N469="základní",J469,0)</f>
        <v>0</v>
      </c>
      <c r="BF469" s="203">
        <f>IF(N469="snížená",J469,0)</f>
        <v>0</v>
      </c>
      <c r="BG469" s="203">
        <f>IF(N469="zákl. přenesená",J469,0)</f>
        <v>0</v>
      </c>
      <c r="BH469" s="203">
        <f>IF(N469="sníž. přenesená",J469,0)</f>
        <v>0</v>
      </c>
      <c r="BI469" s="203">
        <f>IF(N469="nulová",J469,0)</f>
        <v>0</v>
      </c>
      <c r="BJ469" s="24" t="s">
        <v>24</v>
      </c>
      <c r="BK469" s="203">
        <f>ROUND(I469*H469,2)</f>
        <v>0</v>
      </c>
      <c r="BL469" s="24" t="s">
        <v>135</v>
      </c>
      <c r="BM469" s="24" t="s">
        <v>629</v>
      </c>
    </row>
    <row r="470" spans="2:65" s="11" customFormat="1">
      <c r="B470" s="204"/>
      <c r="C470" s="205"/>
      <c r="D470" s="206" t="s">
        <v>145</v>
      </c>
      <c r="E470" s="207" t="s">
        <v>22</v>
      </c>
      <c r="F470" s="208" t="s">
        <v>630</v>
      </c>
      <c r="G470" s="205"/>
      <c r="H470" s="207" t="s">
        <v>22</v>
      </c>
      <c r="I470" s="209"/>
      <c r="J470" s="205"/>
      <c r="K470" s="205"/>
      <c r="L470" s="210"/>
      <c r="M470" s="211"/>
      <c r="N470" s="212"/>
      <c r="O470" s="212"/>
      <c r="P470" s="212"/>
      <c r="Q470" s="212"/>
      <c r="R470" s="212"/>
      <c r="S470" s="212"/>
      <c r="T470" s="213"/>
      <c r="AT470" s="214" t="s">
        <v>145</v>
      </c>
      <c r="AU470" s="214" t="s">
        <v>82</v>
      </c>
      <c r="AV470" s="11" t="s">
        <v>24</v>
      </c>
      <c r="AW470" s="11" t="s">
        <v>37</v>
      </c>
      <c r="AX470" s="11" t="s">
        <v>73</v>
      </c>
      <c r="AY470" s="214" t="s">
        <v>128</v>
      </c>
    </row>
    <row r="471" spans="2:65" s="12" customFormat="1">
      <c r="B471" s="215"/>
      <c r="C471" s="216"/>
      <c r="D471" s="206" t="s">
        <v>145</v>
      </c>
      <c r="E471" s="217" t="s">
        <v>22</v>
      </c>
      <c r="F471" s="218" t="s">
        <v>631</v>
      </c>
      <c r="G471" s="216"/>
      <c r="H471" s="219">
        <v>399.96</v>
      </c>
      <c r="I471" s="220"/>
      <c r="J471" s="216"/>
      <c r="K471" s="216"/>
      <c r="L471" s="221"/>
      <c r="M471" s="222"/>
      <c r="N471" s="223"/>
      <c r="O471" s="223"/>
      <c r="P471" s="223"/>
      <c r="Q471" s="223"/>
      <c r="R471" s="223"/>
      <c r="S471" s="223"/>
      <c r="T471" s="224"/>
      <c r="AT471" s="225" t="s">
        <v>145</v>
      </c>
      <c r="AU471" s="225" t="s">
        <v>82</v>
      </c>
      <c r="AV471" s="12" t="s">
        <v>82</v>
      </c>
      <c r="AW471" s="12" t="s">
        <v>37</v>
      </c>
      <c r="AX471" s="12" t="s">
        <v>73</v>
      </c>
      <c r="AY471" s="225" t="s">
        <v>128</v>
      </c>
    </row>
    <row r="472" spans="2:65" s="13" customFormat="1">
      <c r="B472" s="226"/>
      <c r="C472" s="227"/>
      <c r="D472" s="206" t="s">
        <v>145</v>
      </c>
      <c r="E472" s="228" t="s">
        <v>22</v>
      </c>
      <c r="F472" s="229" t="s">
        <v>148</v>
      </c>
      <c r="G472" s="227"/>
      <c r="H472" s="230">
        <v>399.96</v>
      </c>
      <c r="I472" s="231"/>
      <c r="J472" s="227"/>
      <c r="K472" s="227"/>
      <c r="L472" s="232"/>
      <c r="M472" s="233"/>
      <c r="N472" s="234"/>
      <c r="O472" s="234"/>
      <c r="P472" s="234"/>
      <c r="Q472" s="234"/>
      <c r="R472" s="234"/>
      <c r="S472" s="234"/>
      <c r="T472" s="235"/>
      <c r="AT472" s="236" t="s">
        <v>145</v>
      </c>
      <c r="AU472" s="236" t="s">
        <v>82</v>
      </c>
      <c r="AV472" s="13" t="s">
        <v>135</v>
      </c>
      <c r="AW472" s="13" t="s">
        <v>37</v>
      </c>
      <c r="AX472" s="13" t="s">
        <v>24</v>
      </c>
      <c r="AY472" s="236" t="s">
        <v>128</v>
      </c>
    </row>
    <row r="473" spans="2:65" s="1" customFormat="1" ht="16.5" customHeight="1">
      <c r="B473" s="41"/>
      <c r="C473" s="248" t="s">
        <v>632</v>
      </c>
      <c r="D473" s="248" t="s">
        <v>359</v>
      </c>
      <c r="E473" s="249" t="s">
        <v>633</v>
      </c>
      <c r="F473" s="250" t="s">
        <v>634</v>
      </c>
      <c r="G473" s="251" t="s">
        <v>263</v>
      </c>
      <c r="H473" s="252">
        <v>24.24</v>
      </c>
      <c r="I473" s="253"/>
      <c r="J473" s="254">
        <f>ROUND(I473*H473,2)</f>
        <v>0</v>
      </c>
      <c r="K473" s="250" t="s">
        <v>134</v>
      </c>
      <c r="L473" s="255"/>
      <c r="M473" s="256" t="s">
        <v>22</v>
      </c>
      <c r="N473" s="257" t="s">
        <v>44</v>
      </c>
      <c r="O473" s="42"/>
      <c r="P473" s="201">
        <f>O473*H473</f>
        <v>0</v>
      </c>
      <c r="Q473" s="201">
        <v>0.152</v>
      </c>
      <c r="R473" s="201">
        <f>Q473*H473</f>
        <v>3.6844799999999998</v>
      </c>
      <c r="S473" s="201">
        <v>0</v>
      </c>
      <c r="T473" s="202">
        <f>S473*H473</f>
        <v>0</v>
      </c>
      <c r="AR473" s="24" t="s">
        <v>172</v>
      </c>
      <c r="AT473" s="24" t="s">
        <v>359</v>
      </c>
      <c r="AU473" s="24" t="s">
        <v>82</v>
      </c>
      <c r="AY473" s="24" t="s">
        <v>128</v>
      </c>
      <c r="BE473" s="203">
        <f>IF(N473="základní",J473,0)</f>
        <v>0</v>
      </c>
      <c r="BF473" s="203">
        <f>IF(N473="snížená",J473,0)</f>
        <v>0</v>
      </c>
      <c r="BG473" s="203">
        <f>IF(N473="zákl. přenesená",J473,0)</f>
        <v>0</v>
      </c>
      <c r="BH473" s="203">
        <f>IF(N473="sníž. přenesená",J473,0)</f>
        <v>0</v>
      </c>
      <c r="BI473" s="203">
        <f>IF(N473="nulová",J473,0)</f>
        <v>0</v>
      </c>
      <c r="BJ473" s="24" t="s">
        <v>24</v>
      </c>
      <c r="BK473" s="203">
        <f>ROUND(I473*H473,2)</f>
        <v>0</v>
      </c>
      <c r="BL473" s="24" t="s">
        <v>135</v>
      </c>
      <c r="BM473" s="24" t="s">
        <v>635</v>
      </c>
    </row>
    <row r="474" spans="2:65" s="11" customFormat="1">
      <c r="B474" s="204"/>
      <c r="C474" s="205"/>
      <c r="D474" s="206" t="s">
        <v>145</v>
      </c>
      <c r="E474" s="207" t="s">
        <v>22</v>
      </c>
      <c r="F474" s="208" t="s">
        <v>630</v>
      </c>
      <c r="G474" s="205"/>
      <c r="H474" s="207" t="s">
        <v>22</v>
      </c>
      <c r="I474" s="209"/>
      <c r="J474" s="205"/>
      <c r="K474" s="205"/>
      <c r="L474" s="210"/>
      <c r="M474" s="211"/>
      <c r="N474" s="212"/>
      <c r="O474" s="212"/>
      <c r="P474" s="212"/>
      <c r="Q474" s="212"/>
      <c r="R474" s="212"/>
      <c r="S474" s="212"/>
      <c r="T474" s="213"/>
      <c r="AT474" s="214" t="s">
        <v>145</v>
      </c>
      <c r="AU474" s="214" t="s">
        <v>82</v>
      </c>
      <c r="AV474" s="11" t="s">
        <v>24</v>
      </c>
      <c r="AW474" s="11" t="s">
        <v>37</v>
      </c>
      <c r="AX474" s="11" t="s">
        <v>73</v>
      </c>
      <c r="AY474" s="214" t="s">
        <v>128</v>
      </c>
    </row>
    <row r="475" spans="2:65" s="12" customFormat="1">
      <c r="B475" s="215"/>
      <c r="C475" s="216"/>
      <c r="D475" s="206" t="s">
        <v>145</v>
      </c>
      <c r="E475" s="217" t="s">
        <v>22</v>
      </c>
      <c r="F475" s="218" t="s">
        <v>636</v>
      </c>
      <c r="G475" s="216"/>
      <c r="H475" s="219">
        <v>24.24</v>
      </c>
      <c r="I475" s="220"/>
      <c r="J475" s="216"/>
      <c r="K475" s="216"/>
      <c r="L475" s="221"/>
      <c r="M475" s="222"/>
      <c r="N475" s="223"/>
      <c r="O475" s="223"/>
      <c r="P475" s="223"/>
      <c r="Q475" s="223"/>
      <c r="R475" s="223"/>
      <c r="S475" s="223"/>
      <c r="T475" s="224"/>
      <c r="AT475" s="225" t="s">
        <v>145</v>
      </c>
      <c r="AU475" s="225" t="s">
        <v>82</v>
      </c>
      <c r="AV475" s="12" t="s">
        <v>82</v>
      </c>
      <c r="AW475" s="12" t="s">
        <v>37</v>
      </c>
      <c r="AX475" s="12" t="s">
        <v>73</v>
      </c>
      <c r="AY475" s="225" t="s">
        <v>128</v>
      </c>
    </row>
    <row r="476" spans="2:65" s="13" customFormat="1">
      <c r="B476" s="226"/>
      <c r="C476" s="227"/>
      <c r="D476" s="206" t="s">
        <v>145</v>
      </c>
      <c r="E476" s="228" t="s">
        <v>22</v>
      </c>
      <c r="F476" s="229" t="s">
        <v>148</v>
      </c>
      <c r="G476" s="227"/>
      <c r="H476" s="230">
        <v>24.24</v>
      </c>
      <c r="I476" s="231"/>
      <c r="J476" s="227"/>
      <c r="K476" s="227"/>
      <c r="L476" s="232"/>
      <c r="M476" s="233"/>
      <c r="N476" s="234"/>
      <c r="O476" s="234"/>
      <c r="P476" s="234"/>
      <c r="Q476" s="234"/>
      <c r="R476" s="234"/>
      <c r="S476" s="234"/>
      <c r="T476" s="235"/>
      <c r="AT476" s="236" t="s">
        <v>145</v>
      </c>
      <c r="AU476" s="236" t="s">
        <v>82</v>
      </c>
      <c r="AV476" s="13" t="s">
        <v>135</v>
      </c>
      <c r="AW476" s="13" t="s">
        <v>37</v>
      </c>
      <c r="AX476" s="13" t="s">
        <v>24</v>
      </c>
      <c r="AY476" s="236" t="s">
        <v>128</v>
      </c>
    </row>
    <row r="477" spans="2:65" s="1" customFormat="1" ht="25.5" customHeight="1">
      <c r="B477" s="41"/>
      <c r="C477" s="192" t="s">
        <v>637</v>
      </c>
      <c r="D477" s="192" t="s">
        <v>130</v>
      </c>
      <c r="E477" s="193" t="s">
        <v>638</v>
      </c>
      <c r="F477" s="194" t="s">
        <v>639</v>
      </c>
      <c r="G477" s="195" t="s">
        <v>263</v>
      </c>
      <c r="H477" s="196">
        <v>420</v>
      </c>
      <c r="I477" s="197"/>
      <c r="J477" s="198">
        <f>ROUND(I477*H477,2)</f>
        <v>0</v>
      </c>
      <c r="K477" s="194" t="s">
        <v>134</v>
      </c>
      <c r="L477" s="61"/>
      <c r="M477" s="199" t="s">
        <v>22</v>
      </c>
      <c r="N477" s="200" t="s">
        <v>44</v>
      </c>
      <c r="O477" s="42"/>
      <c r="P477" s="201">
        <f>O477*H477</f>
        <v>0</v>
      </c>
      <c r="Q477" s="201">
        <v>0</v>
      </c>
      <c r="R477" s="201">
        <f>Q477*H477</f>
        <v>0</v>
      </c>
      <c r="S477" s="201">
        <v>0</v>
      </c>
      <c r="T477" s="202">
        <f>S477*H477</f>
        <v>0</v>
      </c>
      <c r="AR477" s="24" t="s">
        <v>135</v>
      </c>
      <c r="AT477" s="24" t="s">
        <v>130</v>
      </c>
      <c r="AU477" s="24" t="s">
        <v>82</v>
      </c>
      <c r="AY477" s="24" t="s">
        <v>128</v>
      </c>
      <c r="BE477" s="203">
        <f>IF(N477="základní",J477,0)</f>
        <v>0</v>
      </c>
      <c r="BF477" s="203">
        <f>IF(N477="snížená",J477,0)</f>
        <v>0</v>
      </c>
      <c r="BG477" s="203">
        <f>IF(N477="zákl. přenesená",J477,0)</f>
        <v>0</v>
      </c>
      <c r="BH477" s="203">
        <f>IF(N477="sníž. přenesená",J477,0)</f>
        <v>0</v>
      </c>
      <c r="BI477" s="203">
        <f>IF(N477="nulová",J477,0)</f>
        <v>0</v>
      </c>
      <c r="BJ477" s="24" t="s">
        <v>24</v>
      </c>
      <c r="BK477" s="203">
        <f>ROUND(I477*H477,2)</f>
        <v>0</v>
      </c>
      <c r="BL477" s="24" t="s">
        <v>135</v>
      </c>
      <c r="BM477" s="24" t="s">
        <v>640</v>
      </c>
    </row>
    <row r="478" spans="2:65" s="10" customFormat="1" ht="29.85" customHeight="1">
      <c r="B478" s="176"/>
      <c r="C478" s="177"/>
      <c r="D478" s="178" t="s">
        <v>72</v>
      </c>
      <c r="E478" s="190" t="s">
        <v>172</v>
      </c>
      <c r="F478" s="190" t="s">
        <v>641</v>
      </c>
      <c r="G478" s="177"/>
      <c r="H478" s="177"/>
      <c r="I478" s="180"/>
      <c r="J478" s="191">
        <f>BK478</f>
        <v>0</v>
      </c>
      <c r="K478" s="177"/>
      <c r="L478" s="182"/>
      <c r="M478" s="183"/>
      <c r="N478" s="184"/>
      <c r="O478" s="184"/>
      <c r="P478" s="185">
        <f>P479+SUM(P480:P503)</f>
        <v>0</v>
      </c>
      <c r="Q478" s="184"/>
      <c r="R478" s="185">
        <f>R479+SUM(R480:R503)</f>
        <v>64.310356540000001</v>
      </c>
      <c r="S478" s="184"/>
      <c r="T478" s="186">
        <f>T479+SUM(T480:T503)</f>
        <v>0</v>
      </c>
      <c r="AR478" s="187" t="s">
        <v>24</v>
      </c>
      <c r="AT478" s="188" t="s">
        <v>72</v>
      </c>
      <c r="AU478" s="188" t="s">
        <v>24</v>
      </c>
      <c r="AY478" s="187" t="s">
        <v>128</v>
      </c>
      <c r="BK478" s="189">
        <f>BK479+SUM(BK480:BK503)</f>
        <v>0</v>
      </c>
    </row>
    <row r="479" spans="2:65" s="1" customFormat="1" ht="16.5" customHeight="1">
      <c r="B479" s="41"/>
      <c r="C479" s="192" t="s">
        <v>642</v>
      </c>
      <c r="D479" s="192" t="s">
        <v>130</v>
      </c>
      <c r="E479" s="193" t="s">
        <v>643</v>
      </c>
      <c r="F479" s="194" t="s">
        <v>644</v>
      </c>
      <c r="G479" s="195" t="s">
        <v>461</v>
      </c>
      <c r="H479" s="196">
        <v>108</v>
      </c>
      <c r="I479" s="197"/>
      <c r="J479" s="198">
        <f>ROUND(I479*H479,2)</f>
        <v>0</v>
      </c>
      <c r="K479" s="194" t="s">
        <v>134</v>
      </c>
      <c r="L479" s="61"/>
      <c r="M479" s="199" t="s">
        <v>22</v>
      </c>
      <c r="N479" s="200" t="s">
        <v>44</v>
      </c>
      <c r="O479" s="42"/>
      <c r="P479" s="201">
        <f>O479*H479</f>
        <v>0</v>
      </c>
      <c r="Q479" s="201">
        <v>1.0000000000000001E-5</v>
      </c>
      <c r="R479" s="201">
        <f>Q479*H479</f>
        <v>1.08E-3</v>
      </c>
      <c r="S479" s="201">
        <v>0</v>
      </c>
      <c r="T479" s="202">
        <f>S479*H479</f>
        <v>0</v>
      </c>
      <c r="AR479" s="24" t="s">
        <v>135</v>
      </c>
      <c r="AT479" s="24" t="s">
        <v>130</v>
      </c>
      <c r="AU479" s="24" t="s">
        <v>82</v>
      </c>
      <c r="AY479" s="24" t="s">
        <v>128</v>
      </c>
      <c r="BE479" s="203">
        <f>IF(N479="základní",J479,0)</f>
        <v>0</v>
      </c>
      <c r="BF479" s="203">
        <f>IF(N479="snížená",J479,0)</f>
        <v>0</v>
      </c>
      <c r="BG479" s="203">
        <f>IF(N479="zákl. přenesená",J479,0)</f>
        <v>0</v>
      </c>
      <c r="BH479" s="203">
        <f>IF(N479="sníž. přenesená",J479,0)</f>
        <v>0</v>
      </c>
      <c r="BI479" s="203">
        <f>IF(N479="nulová",J479,0)</f>
        <v>0</v>
      </c>
      <c r="BJ479" s="24" t="s">
        <v>24</v>
      </c>
      <c r="BK479" s="203">
        <f>ROUND(I479*H479,2)</f>
        <v>0</v>
      </c>
      <c r="BL479" s="24" t="s">
        <v>135</v>
      </c>
      <c r="BM479" s="24" t="s">
        <v>645</v>
      </c>
    </row>
    <row r="480" spans="2:65" s="11" customFormat="1">
      <c r="B480" s="204"/>
      <c r="C480" s="205"/>
      <c r="D480" s="206" t="s">
        <v>145</v>
      </c>
      <c r="E480" s="207" t="s">
        <v>22</v>
      </c>
      <c r="F480" s="208" t="s">
        <v>222</v>
      </c>
      <c r="G480" s="205"/>
      <c r="H480" s="207" t="s">
        <v>22</v>
      </c>
      <c r="I480" s="209"/>
      <c r="J480" s="205"/>
      <c r="K480" s="205"/>
      <c r="L480" s="210"/>
      <c r="M480" s="211"/>
      <c r="N480" s="212"/>
      <c r="O480" s="212"/>
      <c r="P480" s="212"/>
      <c r="Q480" s="212"/>
      <c r="R480" s="212"/>
      <c r="S480" s="212"/>
      <c r="T480" s="213"/>
      <c r="AT480" s="214" t="s">
        <v>145</v>
      </c>
      <c r="AU480" s="214" t="s">
        <v>82</v>
      </c>
      <c r="AV480" s="11" t="s">
        <v>24</v>
      </c>
      <c r="AW480" s="11" t="s">
        <v>37</v>
      </c>
      <c r="AX480" s="11" t="s">
        <v>73</v>
      </c>
      <c r="AY480" s="214" t="s">
        <v>128</v>
      </c>
    </row>
    <row r="481" spans="2:65" s="12" customFormat="1">
      <c r="B481" s="215"/>
      <c r="C481" s="216"/>
      <c r="D481" s="206" t="s">
        <v>145</v>
      </c>
      <c r="E481" s="217" t="s">
        <v>22</v>
      </c>
      <c r="F481" s="218" t="s">
        <v>646</v>
      </c>
      <c r="G481" s="216"/>
      <c r="H481" s="219">
        <v>108</v>
      </c>
      <c r="I481" s="220"/>
      <c r="J481" s="216"/>
      <c r="K481" s="216"/>
      <c r="L481" s="221"/>
      <c r="M481" s="222"/>
      <c r="N481" s="223"/>
      <c r="O481" s="223"/>
      <c r="P481" s="223"/>
      <c r="Q481" s="223"/>
      <c r="R481" s="223"/>
      <c r="S481" s="223"/>
      <c r="T481" s="224"/>
      <c r="AT481" s="225" t="s">
        <v>145</v>
      </c>
      <c r="AU481" s="225" t="s">
        <v>82</v>
      </c>
      <c r="AV481" s="12" t="s">
        <v>82</v>
      </c>
      <c r="AW481" s="12" t="s">
        <v>37</v>
      </c>
      <c r="AX481" s="12" t="s">
        <v>73</v>
      </c>
      <c r="AY481" s="225" t="s">
        <v>128</v>
      </c>
    </row>
    <row r="482" spans="2:65" s="13" customFormat="1">
      <c r="B482" s="226"/>
      <c r="C482" s="227"/>
      <c r="D482" s="206" t="s">
        <v>145</v>
      </c>
      <c r="E482" s="228" t="s">
        <v>22</v>
      </c>
      <c r="F482" s="229" t="s">
        <v>148</v>
      </c>
      <c r="G482" s="227"/>
      <c r="H482" s="230">
        <v>108</v>
      </c>
      <c r="I482" s="231"/>
      <c r="J482" s="227"/>
      <c r="K482" s="227"/>
      <c r="L482" s="232"/>
      <c r="M482" s="233"/>
      <c r="N482" s="234"/>
      <c r="O482" s="234"/>
      <c r="P482" s="234"/>
      <c r="Q482" s="234"/>
      <c r="R482" s="234"/>
      <c r="S482" s="234"/>
      <c r="T482" s="235"/>
      <c r="AT482" s="236" t="s">
        <v>145</v>
      </c>
      <c r="AU482" s="236" t="s">
        <v>82</v>
      </c>
      <c r="AV482" s="13" t="s">
        <v>135</v>
      </c>
      <c r="AW482" s="13" t="s">
        <v>37</v>
      </c>
      <c r="AX482" s="13" t="s">
        <v>24</v>
      </c>
      <c r="AY482" s="236" t="s">
        <v>128</v>
      </c>
    </row>
    <row r="483" spans="2:65" s="1" customFormat="1" ht="16.5" customHeight="1">
      <c r="B483" s="41"/>
      <c r="C483" s="248" t="s">
        <v>647</v>
      </c>
      <c r="D483" s="248" t="s">
        <v>359</v>
      </c>
      <c r="E483" s="249" t="s">
        <v>648</v>
      </c>
      <c r="F483" s="250" t="s">
        <v>649</v>
      </c>
      <c r="G483" s="251" t="s">
        <v>461</v>
      </c>
      <c r="H483" s="252">
        <v>109.62</v>
      </c>
      <c r="I483" s="253"/>
      <c r="J483" s="254">
        <f>ROUND(I483*H483,2)</f>
        <v>0</v>
      </c>
      <c r="K483" s="250" t="s">
        <v>134</v>
      </c>
      <c r="L483" s="255"/>
      <c r="M483" s="256" t="s">
        <v>22</v>
      </c>
      <c r="N483" s="257" t="s">
        <v>44</v>
      </c>
      <c r="O483" s="42"/>
      <c r="P483" s="201">
        <f>O483*H483</f>
        <v>0</v>
      </c>
      <c r="Q483" s="201">
        <v>2.4299999999999999E-3</v>
      </c>
      <c r="R483" s="201">
        <f>Q483*H483</f>
        <v>0.26637660000000002</v>
      </c>
      <c r="S483" s="201">
        <v>0</v>
      </c>
      <c r="T483" s="202">
        <f>S483*H483</f>
        <v>0</v>
      </c>
      <c r="AR483" s="24" t="s">
        <v>172</v>
      </c>
      <c r="AT483" s="24" t="s">
        <v>359</v>
      </c>
      <c r="AU483" s="24" t="s">
        <v>82</v>
      </c>
      <c r="AY483" s="24" t="s">
        <v>128</v>
      </c>
      <c r="BE483" s="203">
        <f>IF(N483="základní",J483,0)</f>
        <v>0</v>
      </c>
      <c r="BF483" s="203">
        <f>IF(N483="snížená",J483,0)</f>
        <v>0</v>
      </c>
      <c r="BG483" s="203">
        <f>IF(N483="zákl. přenesená",J483,0)</f>
        <v>0</v>
      </c>
      <c r="BH483" s="203">
        <f>IF(N483="sníž. přenesená",J483,0)</f>
        <v>0</v>
      </c>
      <c r="BI483" s="203">
        <f>IF(N483="nulová",J483,0)</f>
        <v>0</v>
      </c>
      <c r="BJ483" s="24" t="s">
        <v>24</v>
      </c>
      <c r="BK483" s="203">
        <f>ROUND(I483*H483,2)</f>
        <v>0</v>
      </c>
      <c r="BL483" s="24" t="s">
        <v>135</v>
      </c>
      <c r="BM483" s="24" t="s">
        <v>650</v>
      </c>
    </row>
    <row r="484" spans="2:65" s="11" customFormat="1">
      <c r="B484" s="204"/>
      <c r="C484" s="205"/>
      <c r="D484" s="206" t="s">
        <v>145</v>
      </c>
      <c r="E484" s="207" t="s">
        <v>22</v>
      </c>
      <c r="F484" s="208" t="s">
        <v>651</v>
      </c>
      <c r="G484" s="205"/>
      <c r="H484" s="207" t="s">
        <v>22</v>
      </c>
      <c r="I484" s="209"/>
      <c r="J484" s="205"/>
      <c r="K484" s="205"/>
      <c r="L484" s="210"/>
      <c r="M484" s="211"/>
      <c r="N484" s="212"/>
      <c r="O484" s="212"/>
      <c r="P484" s="212"/>
      <c r="Q484" s="212"/>
      <c r="R484" s="212"/>
      <c r="S484" s="212"/>
      <c r="T484" s="213"/>
      <c r="AT484" s="214" t="s">
        <v>145</v>
      </c>
      <c r="AU484" s="214" t="s">
        <v>82</v>
      </c>
      <c r="AV484" s="11" t="s">
        <v>24</v>
      </c>
      <c r="AW484" s="11" t="s">
        <v>37</v>
      </c>
      <c r="AX484" s="11" t="s">
        <v>73</v>
      </c>
      <c r="AY484" s="214" t="s">
        <v>128</v>
      </c>
    </row>
    <row r="485" spans="2:65" s="12" customFormat="1">
      <c r="B485" s="215"/>
      <c r="C485" s="216"/>
      <c r="D485" s="206" t="s">
        <v>145</v>
      </c>
      <c r="E485" s="217" t="s">
        <v>22</v>
      </c>
      <c r="F485" s="218" t="s">
        <v>652</v>
      </c>
      <c r="G485" s="216"/>
      <c r="H485" s="219">
        <v>109.62</v>
      </c>
      <c r="I485" s="220"/>
      <c r="J485" s="216"/>
      <c r="K485" s="216"/>
      <c r="L485" s="221"/>
      <c r="M485" s="222"/>
      <c r="N485" s="223"/>
      <c r="O485" s="223"/>
      <c r="P485" s="223"/>
      <c r="Q485" s="223"/>
      <c r="R485" s="223"/>
      <c r="S485" s="223"/>
      <c r="T485" s="224"/>
      <c r="AT485" s="225" t="s">
        <v>145</v>
      </c>
      <c r="AU485" s="225" t="s">
        <v>82</v>
      </c>
      <c r="AV485" s="12" t="s">
        <v>82</v>
      </c>
      <c r="AW485" s="12" t="s">
        <v>37</v>
      </c>
      <c r="AX485" s="12" t="s">
        <v>73</v>
      </c>
      <c r="AY485" s="225" t="s">
        <v>128</v>
      </c>
    </row>
    <row r="486" spans="2:65" s="13" customFormat="1">
      <c r="B486" s="226"/>
      <c r="C486" s="227"/>
      <c r="D486" s="206" t="s">
        <v>145</v>
      </c>
      <c r="E486" s="228" t="s">
        <v>22</v>
      </c>
      <c r="F486" s="229" t="s">
        <v>148</v>
      </c>
      <c r="G486" s="227"/>
      <c r="H486" s="230">
        <v>109.62</v>
      </c>
      <c r="I486" s="231"/>
      <c r="J486" s="227"/>
      <c r="K486" s="227"/>
      <c r="L486" s="232"/>
      <c r="M486" s="233"/>
      <c r="N486" s="234"/>
      <c r="O486" s="234"/>
      <c r="P486" s="234"/>
      <c r="Q486" s="234"/>
      <c r="R486" s="234"/>
      <c r="S486" s="234"/>
      <c r="T486" s="235"/>
      <c r="AT486" s="236" t="s">
        <v>145</v>
      </c>
      <c r="AU486" s="236" t="s">
        <v>82</v>
      </c>
      <c r="AV486" s="13" t="s">
        <v>135</v>
      </c>
      <c r="AW486" s="13" t="s">
        <v>37</v>
      </c>
      <c r="AX486" s="13" t="s">
        <v>24</v>
      </c>
      <c r="AY486" s="236" t="s">
        <v>128</v>
      </c>
    </row>
    <row r="487" spans="2:65" s="1" customFormat="1" ht="16.5" customHeight="1">
      <c r="B487" s="41"/>
      <c r="C487" s="248" t="s">
        <v>653</v>
      </c>
      <c r="D487" s="248" t="s">
        <v>359</v>
      </c>
      <c r="E487" s="249" t="s">
        <v>654</v>
      </c>
      <c r="F487" s="250" t="s">
        <v>655</v>
      </c>
      <c r="G487" s="251" t="s">
        <v>133</v>
      </c>
      <c r="H487" s="252">
        <v>1</v>
      </c>
      <c r="I487" s="253"/>
      <c r="J487" s="254">
        <f t="shared" ref="J487:J494" si="0">ROUND(I487*H487,2)</f>
        <v>0</v>
      </c>
      <c r="K487" s="250" t="s">
        <v>134</v>
      </c>
      <c r="L487" s="255"/>
      <c r="M487" s="256" t="s">
        <v>22</v>
      </c>
      <c r="N487" s="257" t="s">
        <v>44</v>
      </c>
      <c r="O487" s="42"/>
      <c r="P487" s="201">
        <f t="shared" ref="P487:P494" si="1">O487*H487</f>
        <v>0</v>
      </c>
      <c r="Q487" s="201">
        <v>1.56E-3</v>
      </c>
      <c r="R487" s="201">
        <f t="shared" ref="R487:R494" si="2">Q487*H487</f>
        <v>1.56E-3</v>
      </c>
      <c r="S487" s="201">
        <v>0</v>
      </c>
      <c r="T487" s="202">
        <f t="shared" ref="T487:T494" si="3">S487*H487</f>
        <v>0</v>
      </c>
      <c r="AR487" s="24" t="s">
        <v>172</v>
      </c>
      <c r="AT487" s="24" t="s">
        <v>359</v>
      </c>
      <c r="AU487" s="24" t="s">
        <v>82</v>
      </c>
      <c r="AY487" s="24" t="s">
        <v>128</v>
      </c>
      <c r="BE487" s="203">
        <f t="shared" ref="BE487:BE494" si="4">IF(N487="základní",J487,0)</f>
        <v>0</v>
      </c>
      <c r="BF487" s="203">
        <f t="shared" ref="BF487:BF494" si="5">IF(N487="snížená",J487,0)</f>
        <v>0</v>
      </c>
      <c r="BG487" s="203">
        <f t="shared" ref="BG487:BG494" si="6">IF(N487="zákl. přenesená",J487,0)</f>
        <v>0</v>
      </c>
      <c r="BH487" s="203">
        <f t="shared" ref="BH487:BH494" si="7">IF(N487="sníž. přenesená",J487,0)</f>
        <v>0</v>
      </c>
      <c r="BI487" s="203">
        <f t="shared" ref="BI487:BI494" si="8">IF(N487="nulová",J487,0)</f>
        <v>0</v>
      </c>
      <c r="BJ487" s="24" t="s">
        <v>24</v>
      </c>
      <c r="BK487" s="203">
        <f t="shared" ref="BK487:BK494" si="9">ROUND(I487*H487,2)</f>
        <v>0</v>
      </c>
      <c r="BL487" s="24" t="s">
        <v>135</v>
      </c>
      <c r="BM487" s="24" t="s">
        <v>656</v>
      </c>
    </row>
    <row r="488" spans="2:65" s="1" customFormat="1" ht="16.5" customHeight="1">
      <c r="B488" s="41"/>
      <c r="C488" s="248" t="s">
        <v>657</v>
      </c>
      <c r="D488" s="248" t="s">
        <v>359</v>
      </c>
      <c r="E488" s="249" t="s">
        <v>658</v>
      </c>
      <c r="F488" s="250" t="s">
        <v>659</v>
      </c>
      <c r="G488" s="251" t="s">
        <v>133</v>
      </c>
      <c r="H488" s="252">
        <v>2</v>
      </c>
      <c r="I488" s="253"/>
      <c r="J488" s="254">
        <f t="shared" si="0"/>
        <v>0</v>
      </c>
      <c r="K488" s="250" t="s">
        <v>134</v>
      </c>
      <c r="L488" s="255"/>
      <c r="M488" s="256" t="s">
        <v>22</v>
      </c>
      <c r="N488" s="257" t="s">
        <v>44</v>
      </c>
      <c r="O488" s="42"/>
      <c r="P488" s="201">
        <f t="shared" si="1"/>
        <v>0</v>
      </c>
      <c r="Q488" s="201">
        <v>2.8E-3</v>
      </c>
      <c r="R488" s="201">
        <f t="shared" si="2"/>
        <v>5.5999999999999999E-3</v>
      </c>
      <c r="S488" s="201">
        <v>0</v>
      </c>
      <c r="T488" s="202">
        <f t="shared" si="3"/>
        <v>0</v>
      </c>
      <c r="AR488" s="24" t="s">
        <v>172</v>
      </c>
      <c r="AT488" s="24" t="s">
        <v>359</v>
      </c>
      <c r="AU488" s="24" t="s">
        <v>82</v>
      </c>
      <c r="AY488" s="24" t="s">
        <v>128</v>
      </c>
      <c r="BE488" s="203">
        <f t="shared" si="4"/>
        <v>0</v>
      </c>
      <c r="BF488" s="203">
        <f t="shared" si="5"/>
        <v>0</v>
      </c>
      <c r="BG488" s="203">
        <f t="shared" si="6"/>
        <v>0</v>
      </c>
      <c r="BH488" s="203">
        <f t="shared" si="7"/>
        <v>0</v>
      </c>
      <c r="BI488" s="203">
        <f t="shared" si="8"/>
        <v>0</v>
      </c>
      <c r="BJ488" s="24" t="s">
        <v>24</v>
      </c>
      <c r="BK488" s="203">
        <f t="shared" si="9"/>
        <v>0</v>
      </c>
      <c r="BL488" s="24" t="s">
        <v>135</v>
      </c>
      <c r="BM488" s="24" t="s">
        <v>660</v>
      </c>
    </row>
    <row r="489" spans="2:65" s="1" customFormat="1" ht="25.5" customHeight="1">
      <c r="B489" s="41"/>
      <c r="C489" s="192" t="s">
        <v>661</v>
      </c>
      <c r="D489" s="192" t="s">
        <v>130</v>
      </c>
      <c r="E489" s="193" t="s">
        <v>662</v>
      </c>
      <c r="F489" s="194" t="s">
        <v>663</v>
      </c>
      <c r="G489" s="195" t="s">
        <v>133</v>
      </c>
      <c r="H489" s="196">
        <v>3</v>
      </c>
      <c r="I489" s="197"/>
      <c r="J489" s="198">
        <f t="shared" si="0"/>
        <v>0</v>
      </c>
      <c r="K489" s="194" t="s">
        <v>330</v>
      </c>
      <c r="L489" s="61"/>
      <c r="M489" s="199" t="s">
        <v>22</v>
      </c>
      <c r="N489" s="200" t="s">
        <v>44</v>
      </c>
      <c r="O489" s="42"/>
      <c r="P489" s="201">
        <f t="shared" si="1"/>
        <v>0</v>
      </c>
      <c r="Q489" s="201">
        <v>0.34089999999999998</v>
      </c>
      <c r="R489" s="201">
        <f t="shared" si="2"/>
        <v>1.0226999999999999</v>
      </c>
      <c r="S489" s="201">
        <v>0</v>
      </c>
      <c r="T489" s="202">
        <f t="shared" si="3"/>
        <v>0</v>
      </c>
      <c r="AR489" s="24" t="s">
        <v>135</v>
      </c>
      <c r="AT489" s="24" t="s">
        <v>130</v>
      </c>
      <c r="AU489" s="24" t="s">
        <v>82</v>
      </c>
      <c r="AY489" s="24" t="s">
        <v>128</v>
      </c>
      <c r="BE489" s="203">
        <f t="shared" si="4"/>
        <v>0</v>
      </c>
      <c r="BF489" s="203">
        <f t="shared" si="5"/>
        <v>0</v>
      </c>
      <c r="BG489" s="203">
        <f t="shared" si="6"/>
        <v>0</v>
      </c>
      <c r="BH489" s="203">
        <f t="shared" si="7"/>
        <v>0</v>
      </c>
      <c r="BI489" s="203">
        <f t="shared" si="8"/>
        <v>0</v>
      </c>
      <c r="BJ489" s="24" t="s">
        <v>24</v>
      </c>
      <c r="BK489" s="203">
        <f t="shared" si="9"/>
        <v>0</v>
      </c>
      <c r="BL489" s="24" t="s">
        <v>135</v>
      </c>
      <c r="BM489" s="24" t="s">
        <v>664</v>
      </c>
    </row>
    <row r="490" spans="2:65" s="1" customFormat="1" ht="16.5" customHeight="1">
      <c r="B490" s="41"/>
      <c r="C490" s="192" t="s">
        <v>665</v>
      </c>
      <c r="D490" s="192" t="s">
        <v>130</v>
      </c>
      <c r="E490" s="193" t="s">
        <v>666</v>
      </c>
      <c r="F490" s="194" t="s">
        <v>667</v>
      </c>
      <c r="G490" s="195" t="s">
        <v>461</v>
      </c>
      <c r="H490" s="196">
        <v>108</v>
      </c>
      <c r="I490" s="197"/>
      <c r="J490" s="198">
        <f t="shared" si="0"/>
        <v>0</v>
      </c>
      <c r="K490" s="194" t="s">
        <v>134</v>
      </c>
      <c r="L490" s="61"/>
      <c r="M490" s="199" t="s">
        <v>22</v>
      </c>
      <c r="N490" s="200" t="s">
        <v>44</v>
      </c>
      <c r="O490" s="42"/>
      <c r="P490" s="201">
        <f t="shared" si="1"/>
        <v>0</v>
      </c>
      <c r="Q490" s="201">
        <v>0</v>
      </c>
      <c r="R490" s="201">
        <f t="shared" si="2"/>
        <v>0</v>
      </c>
      <c r="S490" s="201">
        <v>0</v>
      </c>
      <c r="T490" s="202">
        <f t="shared" si="3"/>
        <v>0</v>
      </c>
      <c r="AR490" s="24" t="s">
        <v>135</v>
      </c>
      <c r="AT490" s="24" t="s">
        <v>130</v>
      </c>
      <c r="AU490" s="24" t="s">
        <v>82</v>
      </c>
      <c r="AY490" s="24" t="s">
        <v>128</v>
      </c>
      <c r="BE490" s="203">
        <f t="shared" si="4"/>
        <v>0</v>
      </c>
      <c r="BF490" s="203">
        <f t="shared" si="5"/>
        <v>0</v>
      </c>
      <c r="BG490" s="203">
        <f t="shared" si="6"/>
        <v>0</v>
      </c>
      <c r="BH490" s="203">
        <f t="shared" si="7"/>
        <v>0</v>
      </c>
      <c r="BI490" s="203">
        <f t="shared" si="8"/>
        <v>0</v>
      </c>
      <c r="BJ490" s="24" t="s">
        <v>24</v>
      </c>
      <c r="BK490" s="203">
        <f t="shared" si="9"/>
        <v>0</v>
      </c>
      <c r="BL490" s="24" t="s">
        <v>135</v>
      </c>
      <c r="BM490" s="24" t="s">
        <v>668</v>
      </c>
    </row>
    <row r="491" spans="2:65" s="1" customFormat="1" ht="16.5" customHeight="1">
      <c r="B491" s="41"/>
      <c r="C491" s="192" t="s">
        <v>669</v>
      </c>
      <c r="D491" s="192" t="s">
        <v>130</v>
      </c>
      <c r="E491" s="193" t="s">
        <v>670</v>
      </c>
      <c r="F491" s="194" t="s">
        <v>671</v>
      </c>
      <c r="G491" s="195" t="s">
        <v>461</v>
      </c>
      <c r="H491" s="196">
        <v>50</v>
      </c>
      <c r="I491" s="197"/>
      <c r="J491" s="198">
        <f t="shared" si="0"/>
        <v>0</v>
      </c>
      <c r="K491" s="194" t="s">
        <v>22</v>
      </c>
      <c r="L491" s="61"/>
      <c r="M491" s="199" t="s">
        <v>22</v>
      </c>
      <c r="N491" s="200" t="s">
        <v>44</v>
      </c>
      <c r="O491" s="42"/>
      <c r="P491" s="201">
        <f t="shared" si="1"/>
        <v>0</v>
      </c>
      <c r="Q491" s="201">
        <v>0</v>
      </c>
      <c r="R491" s="201">
        <f t="shared" si="2"/>
        <v>0</v>
      </c>
      <c r="S491" s="201">
        <v>0</v>
      </c>
      <c r="T491" s="202">
        <f t="shared" si="3"/>
        <v>0</v>
      </c>
      <c r="AR491" s="24" t="s">
        <v>135</v>
      </c>
      <c r="AT491" s="24" t="s">
        <v>130</v>
      </c>
      <c r="AU491" s="24" t="s">
        <v>82</v>
      </c>
      <c r="AY491" s="24" t="s">
        <v>128</v>
      </c>
      <c r="BE491" s="203">
        <f t="shared" si="4"/>
        <v>0</v>
      </c>
      <c r="BF491" s="203">
        <f t="shared" si="5"/>
        <v>0</v>
      </c>
      <c r="BG491" s="203">
        <f t="shared" si="6"/>
        <v>0</v>
      </c>
      <c r="BH491" s="203">
        <f t="shared" si="7"/>
        <v>0</v>
      </c>
      <c r="BI491" s="203">
        <f t="shared" si="8"/>
        <v>0</v>
      </c>
      <c r="BJ491" s="24" t="s">
        <v>24</v>
      </c>
      <c r="BK491" s="203">
        <f t="shared" si="9"/>
        <v>0</v>
      </c>
      <c r="BL491" s="24" t="s">
        <v>135</v>
      </c>
      <c r="BM491" s="24" t="s">
        <v>672</v>
      </c>
    </row>
    <row r="492" spans="2:65" s="1" customFormat="1" ht="16.5" customHeight="1">
      <c r="B492" s="41"/>
      <c r="C492" s="192" t="s">
        <v>673</v>
      </c>
      <c r="D492" s="192" t="s">
        <v>130</v>
      </c>
      <c r="E492" s="193" t="s">
        <v>674</v>
      </c>
      <c r="F492" s="194" t="s">
        <v>675</v>
      </c>
      <c r="G492" s="195" t="s">
        <v>133</v>
      </c>
      <c r="H492" s="196">
        <v>1</v>
      </c>
      <c r="I492" s="197"/>
      <c r="J492" s="198">
        <f t="shared" si="0"/>
        <v>0</v>
      </c>
      <c r="K492" s="194" t="s">
        <v>134</v>
      </c>
      <c r="L492" s="61"/>
      <c r="M492" s="199" t="s">
        <v>22</v>
      </c>
      <c r="N492" s="200" t="s">
        <v>44</v>
      </c>
      <c r="O492" s="42"/>
      <c r="P492" s="201">
        <f t="shared" si="1"/>
        <v>0</v>
      </c>
      <c r="Q492" s="201">
        <v>0.46009</v>
      </c>
      <c r="R492" s="201">
        <f t="shared" si="2"/>
        <v>0.46009</v>
      </c>
      <c r="S492" s="201">
        <v>0</v>
      </c>
      <c r="T492" s="202">
        <f t="shared" si="3"/>
        <v>0</v>
      </c>
      <c r="AR492" s="24" t="s">
        <v>135</v>
      </c>
      <c r="AT492" s="24" t="s">
        <v>130</v>
      </c>
      <c r="AU492" s="24" t="s">
        <v>82</v>
      </c>
      <c r="AY492" s="24" t="s">
        <v>128</v>
      </c>
      <c r="BE492" s="203">
        <f t="shared" si="4"/>
        <v>0</v>
      </c>
      <c r="BF492" s="203">
        <f t="shared" si="5"/>
        <v>0</v>
      </c>
      <c r="BG492" s="203">
        <f t="shared" si="6"/>
        <v>0</v>
      </c>
      <c r="BH492" s="203">
        <f t="shared" si="7"/>
        <v>0</v>
      </c>
      <c r="BI492" s="203">
        <f t="shared" si="8"/>
        <v>0</v>
      </c>
      <c r="BJ492" s="24" t="s">
        <v>24</v>
      </c>
      <c r="BK492" s="203">
        <f t="shared" si="9"/>
        <v>0</v>
      </c>
      <c r="BL492" s="24" t="s">
        <v>135</v>
      </c>
      <c r="BM492" s="24" t="s">
        <v>676</v>
      </c>
    </row>
    <row r="493" spans="2:65" s="1" customFormat="1" ht="16.5" customHeight="1">
      <c r="B493" s="41"/>
      <c r="C493" s="192" t="s">
        <v>29</v>
      </c>
      <c r="D493" s="192" t="s">
        <v>130</v>
      </c>
      <c r="E493" s="193" t="s">
        <v>677</v>
      </c>
      <c r="F493" s="194" t="s">
        <v>678</v>
      </c>
      <c r="G493" s="195" t="s">
        <v>133</v>
      </c>
      <c r="H493" s="196">
        <v>1</v>
      </c>
      <c r="I493" s="197"/>
      <c r="J493" s="198">
        <f t="shared" si="0"/>
        <v>0</v>
      </c>
      <c r="K493" s="194" t="s">
        <v>330</v>
      </c>
      <c r="L493" s="61"/>
      <c r="M493" s="199" t="s">
        <v>22</v>
      </c>
      <c r="N493" s="200" t="s">
        <v>44</v>
      </c>
      <c r="O493" s="42"/>
      <c r="P493" s="201">
        <f t="shared" si="1"/>
        <v>0</v>
      </c>
      <c r="Q493" s="201">
        <v>0</v>
      </c>
      <c r="R493" s="201">
        <f t="shared" si="2"/>
        <v>0</v>
      </c>
      <c r="S493" s="201">
        <v>0</v>
      </c>
      <c r="T493" s="202">
        <f t="shared" si="3"/>
        <v>0</v>
      </c>
      <c r="AR493" s="24" t="s">
        <v>135</v>
      </c>
      <c r="AT493" s="24" t="s">
        <v>130</v>
      </c>
      <c r="AU493" s="24" t="s">
        <v>82</v>
      </c>
      <c r="AY493" s="24" t="s">
        <v>128</v>
      </c>
      <c r="BE493" s="203">
        <f t="shared" si="4"/>
        <v>0</v>
      </c>
      <c r="BF493" s="203">
        <f t="shared" si="5"/>
        <v>0</v>
      </c>
      <c r="BG493" s="203">
        <f t="shared" si="6"/>
        <v>0</v>
      </c>
      <c r="BH493" s="203">
        <f t="shared" si="7"/>
        <v>0</v>
      </c>
      <c r="BI493" s="203">
        <f t="shared" si="8"/>
        <v>0</v>
      </c>
      <c r="BJ493" s="24" t="s">
        <v>24</v>
      </c>
      <c r="BK493" s="203">
        <f t="shared" si="9"/>
        <v>0</v>
      </c>
      <c r="BL493" s="24" t="s">
        <v>135</v>
      </c>
      <c r="BM493" s="24" t="s">
        <v>679</v>
      </c>
    </row>
    <row r="494" spans="2:65" s="1" customFormat="1" ht="25.5" customHeight="1">
      <c r="B494" s="41"/>
      <c r="C494" s="192" t="s">
        <v>680</v>
      </c>
      <c r="D494" s="192" t="s">
        <v>130</v>
      </c>
      <c r="E494" s="193" t="s">
        <v>681</v>
      </c>
      <c r="F494" s="194" t="s">
        <v>682</v>
      </c>
      <c r="G494" s="195" t="s">
        <v>143</v>
      </c>
      <c r="H494" s="196">
        <v>2.16</v>
      </c>
      <c r="I494" s="197"/>
      <c r="J494" s="198">
        <f t="shared" si="0"/>
        <v>0</v>
      </c>
      <c r="K494" s="194" t="s">
        <v>134</v>
      </c>
      <c r="L494" s="61"/>
      <c r="M494" s="199" t="s">
        <v>22</v>
      </c>
      <c r="N494" s="200" t="s">
        <v>44</v>
      </c>
      <c r="O494" s="42"/>
      <c r="P494" s="201">
        <f t="shared" si="1"/>
        <v>0</v>
      </c>
      <c r="Q494" s="201">
        <v>2.2563399999999998</v>
      </c>
      <c r="R494" s="201">
        <f t="shared" si="2"/>
        <v>4.8736943999999998</v>
      </c>
      <c r="S494" s="201">
        <v>0</v>
      </c>
      <c r="T494" s="202">
        <f t="shared" si="3"/>
        <v>0</v>
      </c>
      <c r="AR494" s="24" t="s">
        <v>135</v>
      </c>
      <c r="AT494" s="24" t="s">
        <v>130</v>
      </c>
      <c r="AU494" s="24" t="s">
        <v>82</v>
      </c>
      <c r="AY494" s="24" t="s">
        <v>128</v>
      </c>
      <c r="BE494" s="203">
        <f t="shared" si="4"/>
        <v>0</v>
      </c>
      <c r="BF494" s="203">
        <f t="shared" si="5"/>
        <v>0</v>
      </c>
      <c r="BG494" s="203">
        <f t="shared" si="6"/>
        <v>0</v>
      </c>
      <c r="BH494" s="203">
        <f t="shared" si="7"/>
        <v>0</v>
      </c>
      <c r="BI494" s="203">
        <f t="shared" si="8"/>
        <v>0</v>
      </c>
      <c r="BJ494" s="24" t="s">
        <v>24</v>
      </c>
      <c r="BK494" s="203">
        <f t="shared" si="9"/>
        <v>0</v>
      </c>
      <c r="BL494" s="24" t="s">
        <v>135</v>
      </c>
      <c r="BM494" s="24" t="s">
        <v>683</v>
      </c>
    </row>
    <row r="495" spans="2:65" s="11" customFormat="1">
      <c r="B495" s="204"/>
      <c r="C495" s="205"/>
      <c r="D495" s="206" t="s">
        <v>145</v>
      </c>
      <c r="E495" s="207" t="s">
        <v>22</v>
      </c>
      <c r="F495" s="208" t="s">
        <v>684</v>
      </c>
      <c r="G495" s="205"/>
      <c r="H495" s="207" t="s">
        <v>22</v>
      </c>
      <c r="I495" s="209"/>
      <c r="J495" s="205"/>
      <c r="K495" s="205"/>
      <c r="L495" s="210"/>
      <c r="M495" s="211"/>
      <c r="N495" s="212"/>
      <c r="O495" s="212"/>
      <c r="P495" s="212"/>
      <c r="Q495" s="212"/>
      <c r="R495" s="212"/>
      <c r="S495" s="212"/>
      <c r="T495" s="213"/>
      <c r="AT495" s="214" t="s">
        <v>145</v>
      </c>
      <c r="AU495" s="214" t="s">
        <v>82</v>
      </c>
      <c r="AV495" s="11" t="s">
        <v>24</v>
      </c>
      <c r="AW495" s="11" t="s">
        <v>37</v>
      </c>
      <c r="AX495" s="11" t="s">
        <v>73</v>
      </c>
      <c r="AY495" s="214" t="s">
        <v>128</v>
      </c>
    </row>
    <row r="496" spans="2:65" s="12" customFormat="1">
      <c r="B496" s="215"/>
      <c r="C496" s="216"/>
      <c r="D496" s="206" t="s">
        <v>145</v>
      </c>
      <c r="E496" s="217" t="s">
        <v>22</v>
      </c>
      <c r="F496" s="218" t="s">
        <v>685</v>
      </c>
      <c r="G496" s="216"/>
      <c r="H496" s="219">
        <v>2.16</v>
      </c>
      <c r="I496" s="220"/>
      <c r="J496" s="216"/>
      <c r="K496" s="216"/>
      <c r="L496" s="221"/>
      <c r="M496" s="222"/>
      <c r="N496" s="223"/>
      <c r="O496" s="223"/>
      <c r="P496" s="223"/>
      <c r="Q496" s="223"/>
      <c r="R496" s="223"/>
      <c r="S496" s="223"/>
      <c r="T496" s="224"/>
      <c r="AT496" s="225" t="s">
        <v>145</v>
      </c>
      <c r="AU496" s="225" t="s">
        <v>82</v>
      </c>
      <c r="AV496" s="12" t="s">
        <v>82</v>
      </c>
      <c r="AW496" s="12" t="s">
        <v>37</v>
      </c>
      <c r="AX496" s="12" t="s">
        <v>73</v>
      </c>
      <c r="AY496" s="225" t="s">
        <v>128</v>
      </c>
    </row>
    <row r="497" spans="2:65" s="13" customFormat="1">
      <c r="B497" s="226"/>
      <c r="C497" s="227"/>
      <c r="D497" s="206" t="s">
        <v>145</v>
      </c>
      <c r="E497" s="228" t="s">
        <v>22</v>
      </c>
      <c r="F497" s="229" t="s">
        <v>148</v>
      </c>
      <c r="G497" s="227"/>
      <c r="H497" s="230">
        <v>2.16</v>
      </c>
      <c r="I497" s="231"/>
      <c r="J497" s="227"/>
      <c r="K497" s="227"/>
      <c r="L497" s="232"/>
      <c r="M497" s="233"/>
      <c r="N497" s="234"/>
      <c r="O497" s="234"/>
      <c r="P497" s="234"/>
      <c r="Q497" s="234"/>
      <c r="R497" s="234"/>
      <c r="S497" s="234"/>
      <c r="T497" s="235"/>
      <c r="AT497" s="236" t="s">
        <v>145</v>
      </c>
      <c r="AU497" s="236" t="s">
        <v>82</v>
      </c>
      <c r="AV497" s="13" t="s">
        <v>135</v>
      </c>
      <c r="AW497" s="13" t="s">
        <v>37</v>
      </c>
      <c r="AX497" s="13" t="s">
        <v>24</v>
      </c>
      <c r="AY497" s="236" t="s">
        <v>128</v>
      </c>
    </row>
    <row r="498" spans="2:65" s="1" customFormat="1" ht="16.5" customHeight="1">
      <c r="B498" s="41"/>
      <c r="C498" s="192" t="s">
        <v>686</v>
      </c>
      <c r="D498" s="192" t="s">
        <v>130</v>
      </c>
      <c r="E498" s="193" t="s">
        <v>687</v>
      </c>
      <c r="F498" s="194" t="s">
        <v>688</v>
      </c>
      <c r="G498" s="195" t="s">
        <v>461</v>
      </c>
      <c r="H498" s="196">
        <v>15</v>
      </c>
      <c r="I498" s="197"/>
      <c r="J498" s="198">
        <f>ROUND(I498*H498,2)</f>
        <v>0</v>
      </c>
      <c r="K498" s="194" t="s">
        <v>330</v>
      </c>
      <c r="L498" s="61"/>
      <c r="M498" s="199" t="s">
        <v>22</v>
      </c>
      <c r="N498" s="200" t="s">
        <v>44</v>
      </c>
      <c r="O498" s="42"/>
      <c r="P498" s="201">
        <f>O498*H498</f>
        <v>0</v>
      </c>
      <c r="Q498" s="201">
        <v>4.6999999999999999E-4</v>
      </c>
      <c r="R498" s="201">
        <f>Q498*H498</f>
        <v>7.0499999999999998E-3</v>
      </c>
      <c r="S498" s="201">
        <v>0</v>
      </c>
      <c r="T498" s="202">
        <f>S498*H498</f>
        <v>0</v>
      </c>
      <c r="AR498" s="24" t="s">
        <v>135</v>
      </c>
      <c r="AT498" s="24" t="s">
        <v>130</v>
      </c>
      <c r="AU498" s="24" t="s">
        <v>82</v>
      </c>
      <c r="AY498" s="24" t="s">
        <v>128</v>
      </c>
      <c r="BE498" s="203">
        <f>IF(N498="základní",J498,0)</f>
        <v>0</v>
      </c>
      <c r="BF498" s="203">
        <f>IF(N498="snížená",J498,0)</f>
        <v>0</v>
      </c>
      <c r="BG498" s="203">
        <f>IF(N498="zákl. přenesená",J498,0)</f>
        <v>0</v>
      </c>
      <c r="BH498" s="203">
        <f>IF(N498="sníž. přenesená",J498,0)</f>
        <v>0</v>
      </c>
      <c r="BI498" s="203">
        <f>IF(N498="nulová",J498,0)</f>
        <v>0</v>
      </c>
      <c r="BJ498" s="24" t="s">
        <v>24</v>
      </c>
      <c r="BK498" s="203">
        <f>ROUND(I498*H498,2)</f>
        <v>0</v>
      </c>
      <c r="BL498" s="24" t="s">
        <v>135</v>
      </c>
      <c r="BM498" s="24" t="s">
        <v>689</v>
      </c>
    </row>
    <row r="499" spans="2:65" s="12" customFormat="1">
      <c r="B499" s="215"/>
      <c r="C499" s="216"/>
      <c r="D499" s="206" t="s">
        <v>145</v>
      </c>
      <c r="E499" s="217" t="s">
        <v>22</v>
      </c>
      <c r="F499" s="218" t="s">
        <v>690</v>
      </c>
      <c r="G499" s="216"/>
      <c r="H499" s="219">
        <v>15</v>
      </c>
      <c r="I499" s="220"/>
      <c r="J499" s="216"/>
      <c r="K499" s="216"/>
      <c r="L499" s="221"/>
      <c r="M499" s="222"/>
      <c r="N499" s="223"/>
      <c r="O499" s="223"/>
      <c r="P499" s="223"/>
      <c r="Q499" s="223"/>
      <c r="R499" s="223"/>
      <c r="S499" s="223"/>
      <c r="T499" s="224"/>
      <c r="AT499" s="225" t="s">
        <v>145</v>
      </c>
      <c r="AU499" s="225" t="s">
        <v>82</v>
      </c>
      <c r="AV499" s="12" t="s">
        <v>82</v>
      </c>
      <c r="AW499" s="12" t="s">
        <v>37</v>
      </c>
      <c r="AX499" s="12" t="s">
        <v>73</v>
      </c>
      <c r="AY499" s="225" t="s">
        <v>128</v>
      </c>
    </row>
    <row r="500" spans="2:65" s="13" customFormat="1">
      <c r="B500" s="226"/>
      <c r="C500" s="227"/>
      <c r="D500" s="206" t="s">
        <v>145</v>
      </c>
      <c r="E500" s="228" t="s">
        <v>22</v>
      </c>
      <c r="F500" s="229" t="s">
        <v>148</v>
      </c>
      <c r="G500" s="227"/>
      <c r="H500" s="230">
        <v>15</v>
      </c>
      <c r="I500" s="231"/>
      <c r="J500" s="227"/>
      <c r="K500" s="227"/>
      <c r="L500" s="232"/>
      <c r="M500" s="233"/>
      <c r="N500" s="234"/>
      <c r="O500" s="234"/>
      <c r="P500" s="234"/>
      <c r="Q500" s="234"/>
      <c r="R500" s="234"/>
      <c r="S500" s="234"/>
      <c r="T500" s="235"/>
      <c r="AT500" s="236" t="s">
        <v>145</v>
      </c>
      <c r="AU500" s="236" t="s">
        <v>82</v>
      </c>
      <c r="AV500" s="13" t="s">
        <v>135</v>
      </c>
      <c r="AW500" s="13" t="s">
        <v>37</v>
      </c>
      <c r="AX500" s="13" t="s">
        <v>24</v>
      </c>
      <c r="AY500" s="236" t="s">
        <v>128</v>
      </c>
    </row>
    <row r="501" spans="2:65" s="1" customFormat="1" ht="16.5" customHeight="1">
      <c r="B501" s="41"/>
      <c r="C501" s="248" t="s">
        <v>691</v>
      </c>
      <c r="D501" s="248" t="s">
        <v>359</v>
      </c>
      <c r="E501" s="249" t="s">
        <v>692</v>
      </c>
      <c r="F501" s="250" t="s">
        <v>693</v>
      </c>
      <c r="G501" s="251" t="s">
        <v>461</v>
      </c>
      <c r="H501" s="252">
        <v>8</v>
      </c>
      <c r="I501" s="253"/>
      <c r="J501" s="254">
        <f>ROUND(I501*H501,2)</f>
        <v>0</v>
      </c>
      <c r="K501" s="250" t="s">
        <v>330</v>
      </c>
      <c r="L501" s="255"/>
      <c r="M501" s="256" t="s">
        <v>22</v>
      </c>
      <c r="N501" s="257" t="s">
        <v>44</v>
      </c>
      <c r="O501" s="42"/>
      <c r="P501" s="201">
        <f>O501*H501</f>
        <v>0</v>
      </c>
      <c r="Q501" s="201">
        <v>0</v>
      </c>
      <c r="R501" s="201">
        <f>Q501*H501</f>
        <v>0</v>
      </c>
      <c r="S501" s="201">
        <v>0</v>
      </c>
      <c r="T501" s="202">
        <f>S501*H501</f>
        <v>0</v>
      </c>
      <c r="AR501" s="24" t="s">
        <v>172</v>
      </c>
      <c r="AT501" s="24" t="s">
        <v>359</v>
      </c>
      <c r="AU501" s="24" t="s">
        <v>82</v>
      </c>
      <c r="AY501" s="24" t="s">
        <v>128</v>
      </c>
      <c r="BE501" s="203">
        <f>IF(N501="základní",J501,0)</f>
        <v>0</v>
      </c>
      <c r="BF501" s="203">
        <f>IF(N501="snížená",J501,0)</f>
        <v>0</v>
      </c>
      <c r="BG501" s="203">
        <f>IF(N501="zákl. přenesená",J501,0)</f>
        <v>0</v>
      </c>
      <c r="BH501" s="203">
        <f>IF(N501="sníž. přenesená",J501,0)</f>
        <v>0</v>
      </c>
      <c r="BI501" s="203">
        <f>IF(N501="nulová",J501,0)</f>
        <v>0</v>
      </c>
      <c r="BJ501" s="24" t="s">
        <v>24</v>
      </c>
      <c r="BK501" s="203">
        <f>ROUND(I501*H501,2)</f>
        <v>0</v>
      </c>
      <c r="BL501" s="24" t="s">
        <v>135</v>
      </c>
      <c r="BM501" s="24" t="s">
        <v>694</v>
      </c>
    </row>
    <row r="502" spans="2:65" s="1" customFormat="1" ht="16.5" customHeight="1">
      <c r="B502" s="41"/>
      <c r="C502" s="248" t="s">
        <v>695</v>
      </c>
      <c r="D502" s="248" t="s">
        <v>359</v>
      </c>
      <c r="E502" s="249" t="s">
        <v>696</v>
      </c>
      <c r="F502" s="250" t="s">
        <v>697</v>
      </c>
      <c r="G502" s="251" t="s">
        <v>461</v>
      </c>
      <c r="H502" s="252">
        <v>7</v>
      </c>
      <c r="I502" s="253"/>
      <c r="J502" s="254">
        <f>ROUND(I502*H502,2)</f>
        <v>0</v>
      </c>
      <c r="K502" s="250" t="s">
        <v>330</v>
      </c>
      <c r="L502" s="255"/>
      <c r="M502" s="256" t="s">
        <v>22</v>
      </c>
      <c r="N502" s="257" t="s">
        <v>44</v>
      </c>
      <c r="O502" s="42"/>
      <c r="P502" s="201">
        <f>O502*H502</f>
        <v>0</v>
      </c>
      <c r="Q502" s="201">
        <v>0</v>
      </c>
      <c r="R502" s="201">
        <f>Q502*H502</f>
        <v>0</v>
      </c>
      <c r="S502" s="201">
        <v>0</v>
      </c>
      <c r="T502" s="202">
        <f>S502*H502</f>
        <v>0</v>
      </c>
      <c r="AR502" s="24" t="s">
        <v>172</v>
      </c>
      <c r="AT502" s="24" t="s">
        <v>359</v>
      </c>
      <c r="AU502" s="24" t="s">
        <v>82</v>
      </c>
      <c r="AY502" s="24" t="s">
        <v>128</v>
      </c>
      <c r="BE502" s="203">
        <f>IF(N502="základní",J502,0)</f>
        <v>0</v>
      </c>
      <c r="BF502" s="203">
        <f>IF(N502="snížená",J502,0)</f>
        <v>0</v>
      </c>
      <c r="BG502" s="203">
        <f>IF(N502="zákl. přenesená",J502,0)</f>
        <v>0</v>
      </c>
      <c r="BH502" s="203">
        <f>IF(N502="sníž. přenesená",J502,0)</f>
        <v>0</v>
      </c>
      <c r="BI502" s="203">
        <f>IF(N502="nulová",J502,0)</f>
        <v>0</v>
      </c>
      <c r="BJ502" s="24" t="s">
        <v>24</v>
      </c>
      <c r="BK502" s="203">
        <f>ROUND(I502*H502,2)</f>
        <v>0</v>
      </c>
      <c r="BL502" s="24" t="s">
        <v>135</v>
      </c>
      <c r="BM502" s="24" t="s">
        <v>698</v>
      </c>
    </row>
    <row r="503" spans="2:65" s="10" customFormat="1" ht="22.35" customHeight="1">
      <c r="B503" s="176"/>
      <c r="C503" s="177"/>
      <c r="D503" s="178" t="s">
        <v>72</v>
      </c>
      <c r="E503" s="190" t="s">
        <v>626</v>
      </c>
      <c r="F503" s="190" t="s">
        <v>699</v>
      </c>
      <c r="G503" s="177"/>
      <c r="H503" s="177"/>
      <c r="I503" s="180"/>
      <c r="J503" s="191">
        <f>BK503</f>
        <v>0</v>
      </c>
      <c r="K503" s="177"/>
      <c r="L503" s="182"/>
      <c r="M503" s="183"/>
      <c r="N503" s="184"/>
      <c r="O503" s="184"/>
      <c r="P503" s="185">
        <f>SUM(P504:P526)</f>
        <v>0</v>
      </c>
      <c r="Q503" s="184"/>
      <c r="R503" s="185">
        <f>SUM(R504:R526)</f>
        <v>57.67220554</v>
      </c>
      <c r="S503" s="184"/>
      <c r="T503" s="186">
        <f>SUM(T504:T526)</f>
        <v>0</v>
      </c>
      <c r="AR503" s="187" t="s">
        <v>24</v>
      </c>
      <c r="AT503" s="188" t="s">
        <v>72</v>
      </c>
      <c r="AU503" s="188" t="s">
        <v>82</v>
      </c>
      <c r="AY503" s="187" t="s">
        <v>128</v>
      </c>
      <c r="BK503" s="189">
        <f>SUM(BK504:BK526)</f>
        <v>0</v>
      </c>
    </row>
    <row r="504" spans="2:65" s="1" customFormat="1" ht="16.5" customHeight="1">
      <c r="B504" s="41"/>
      <c r="C504" s="192" t="s">
        <v>700</v>
      </c>
      <c r="D504" s="192" t="s">
        <v>130</v>
      </c>
      <c r="E504" s="193" t="s">
        <v>701</v>
      </c>
      <c r="F504" s="194" t="s">
        <v>702</v>
      </c>
      <c r="G504" s="195" t="s">
        <v>143</v>
      </c>
      <c r="H504" s="196">
        <v>9</v>
      </c>
      <c r="I504" s="197"/>
      <c r="J504" s="198">
        <f>ROUND(I504*H504,2)</f>
        <v>0</v>
      </c>
      <c r="K504" s="194" t="s">
        <v>134</v>
      </c>
      <c r="L504" s="61"/>
      <c r="M504" s="199" t="s">
        <v>22</v>
      </c>
      <c r="N504" s="200" t="s">
        <v>44</v>
      </c>
      <c r="O504" s="42"/>
      <c r="P504" s="201">
        <f>O504*H504</f>
        <v>0</v>
      </c>
      <c r="Q504" s="201">
        <v>1.7034</v>
      </c>
      <c r="R504" s="201">
        <f>Q504*H504</f>
        <v>15.3306</v>
      </c>
      <c r="S504" s="201">
        <v>0</v>
      </c>
      <c r="T504" s="202">
        <f>S504*H504</f>
        <v>0</v>
      </c>
      <c r="AR504" s="24" t="s">
        <v>135</v>
      </c>
      <c r="AT504" s="24" t="s">
        <v>130</v>
      </c>
      <c r="AU504" s="24" t="s">
        <v>140</v>
      </c>
      <c r="AY504" s="24" t="s">
        <v>128</v>
      </c>
      <c r="BE504" s="203">
        <f>IF(N504="základní",J504,0)</f>
        <v>0</v>
      </c>
      <c r="BF504" s="203">
        <f>IF(N504="snížená",J504,0)</f>
        <v>0</v>
      </c>
      <c r="BG504" s="203">
        <f>IF(N504="zákl. přenesená",J504,0)</f>
        <v>0</v>
      </c>
      <c r="BH504" s="203">
        <f>IF(N504="sníž. přenesená",J504,0)</f>
        <v>0</v>
      </c>
      <c r="BI504" s="203">
        <f>IF(N504="nulová",J504,0)</f>
        <v>0</v>
      </c>
      <c r="BJ504" s="24" t="s">
        <v>24</v>
      </c>
      <c r="BK504" s="203">
        <f>ROUND(I504*H504,2)</f>
        <v>0</v>
      </c>
      <c r="BL504" s="24" t="s">
        <v>135</v>
      </c>
      <c r="BM504" s="24" t="s">
        <v>703</v>
      </c>
    </row>
    <row r="505" spans="2:65" s="11" customFormat="1">
      <c r="B505" s="204"/>
      <c r="C505" s="205"/>
      <c r="D505" s="206" t="s">
        <v>145</v>
      </c>
      <c r="E505" s="207" t="s">
        <v>22</v>
      </c>
      <c r="F505" s="208" t="s">
        <v>704</v>
      </c>
      <c r="G505" s="205"/>
      <c r="H505" s="207" t="s">
        <v>22</v>
      </c>
      <c r="I505" s="209"/>
      <c r="J505" s="205"/>
      <c r="K505" s="205"/>
      <c r="L505" s="210"/>
      <c r="M505" s="211"/>
      <c r="N505" s="212"/>
      <c r="O505" s="212"/>
      <c r="P505" s="212"/>
      <c r="Q505" s="212"/>
      <c r="R505" s="212"/>
      <c r="S505" s="212"/>
      <c r="T505" s="213"/>
      <c r="AT505" s="214" t="s">
        <v>145</v>
      </c>
      <c r="AU505" s="214" t="s">
        <v>140</v>
      </c>
      <c r="AV505" s="11" t="s">
        <v>24</v>
      </c>
      <c r="AW505" s="11" t="s">
        <v>37</v>
      </c>
      <c r="AX505" s="11" t="s">
        <v>73</v>
      </c>
      <c r="AY505" s="214" t="s">
        <v>128</v>
      </c>
    </row>
    <row r="506" spans="2:65" s="12" customFormat="1">
      <c r="B506" s="215"/>
      <c r="C506" s="216"/>
      <c r="D506" s="206" t="s">
        <v>145</v>
      </c>
      <c r="E506" s="217" t="s">
        <v>22</v>
      </c>
      <c r="F506" s="218" t="s">
        <v>705</v>
      </c>
      <c r="G506" s="216"/>
      <c r="H506" s="219">
        <v>9</v>
      </c>
      <c r="I506" s="220"/>
      <c r="J506" s="216"/>
      <c r="K506" s="216"/>
      <c r="L506" s="221"/>
      <c r="M506" s="222"/>
      <c r="N506" s="223"/>
      <c r="O506" s="223"/>
      <c r="P506" s="223"/>
      <c r="Q506" s="223"/>
      <c r="R506" s="223"/>
      <c r="S506" s="223"/>
      <c r="T506" s="224"/>
      <c r="AT506" s="225" t="s">
        <v>145</v>
      </c>
      <c r="AU506" s="225" t="s">
        <v>140</v>
      </c>
      <c r="AV506" s="12" t="s">
        <v>82</v>
      </c>
      <c r="AW506" s="12" t="s">
        <v>37</v>
      </c>
      <c r="AX506" s="12" t="s">
        <v>73</v>
      </c>
      <c r="AY506" s="225" t="s">
        <v>128</v>
      </c>
    </row>
    <row r="507" spans="2:65" s="13" customFormat="1">
      <c r="B507" s="226"/>
      <c r="C507" s="227"/>
      <c r="D507" s="206" t="s">
        <v>145</v>
      </c>
      <c r="E507" s="228" t="s">
        <v>22</v>
      </c>
      <c r="F507" s="229" t="s">
        <v>148</v>
      </c>
      <c r="G507" s="227"/>
      <c r="H507" s="230">
        <v>9</v>
      </c>
      <c r="I507" s="231"/>
      <c r="J507" s="227"/>
      <c r="K507" s="227"/>
      <c r="L507" s="232"/>
      <c r="M507" s="233"/>
      <c r="N507" s="234"/>
      <c r="O507" s="234"/>
      <c r="P507" s="234"/>
      <c r="Q507" s="234"/>
      <c r="R507" s="234"/>
      <c r="S507" s="234"/>
      <c r="T507" s="235"/>
      <c r="AT507" s="236" t="s">
        <v>145</v>
      </c>
      <c r="AU507" s="236" t="s">
        <v>140</v>
      </c>
      <c r="AV507" s="13" t="s">
        <v>135</v>
      </c>
      <c r="AW507" s="13" t="s">
        <v>37</v>
      </c>
      <c r="AX507" s="13" t="s">
        <v>24</v>
      </c>
      <c r="AY507" s="236" t="s">
        <v>128</v>
      </c>
    </row>
    <row r="508" spans="2:65" s="1" customFormat="1" ht="16.5" customHeight="1">
      <c r="B508" s="41"/>
      <c r="C508" s="192" t="s">
        <v>706</v>
      </c>
      <c r="D508" s="192" t="s">
        <v>130</v>
      </c>
      <c r="E508" s="193" t="s">
        <v>707</v>
      </c>
      <c r="F508" s="194" t="s">
        <v>708</v>
      </c>
      <c r="G508" s="195" t="s">
        <v>143</v>
      </c>
      <c r="H508" s="196">
        <v>7.2</v>
      </c>
      <c r="I508" s="197"/>
      <c r="J508" s="198">
        <f>ROUND(I508*H508,2)</f>
        <v>0</v>
      </c>
      <c r="K508" s="194" t="s">
        <v>330</v>
      </c>
      <c r="L508" s="61"/>
      <c r="M508" s="199" t="s">
        <v>22</v>
      </c>
      <c r="N508" s="200" t="s">
        <v>44</v>
      </c>
      <c r="O508" s="42"/>
      <c r="P508" s="201">
        <f>O508*H508</f>
        <v>0</v>
      </c>
      <c r="Q508" s="201">
        <v>2.234</v>
      </c>
      <c r="R508" s="201">
        <f>Q508*H508</f>
        <v>16.084800000000001</v>
      </c>
      <c r="S508" s="201">
        <v>0</v>
      </c>
      <c r="T508" s="202">
        <f>S508*H508</f>
        <v>0</v>
      </c>
      <c r="AR508" s="24" t="s">
        <v>135</v>
      </c>
      <c r="AT508" s="24" t="s">
        <v>130</v>
      </c>
      <c r="AU508" s="24" t="s">
        <v>140</v>
      </c>
      <c r="AY508" s="24" t="s">
        <v>128</v>
      </c>
      <c r="BE508" s="203">
        <f>IF(N508="základní",J508,0)</f>
        <v>0</v>
      </c>
      <c r="BF508" s="203">
        <f>IF(N508="snížená",J508,0)</f>
        <v>0</v>
      </c>
      <c r="BG508" s="203">
        <f>IF(N508="zákl. přenesená",J508,0)</f>
        <v>0</v>
      </c>
      <c r="BH508" s="203">
        <f>IF(N508="sníž. přenesená",J508,0)</f>
        <v>0</v>
      </c>
      <c r="BI508" s="203">
        <f>IF(N508="nulová",J508,0)</f>
        <v>0</v>
      </c>
      <c r="BJ508" s="24" t="s">
        <v>24</v>
      </c>
      <c r="BK508" s="203">
        <f>ROUND(I508*H508,2)</f>
        <v>0</v>
      </c>
      <c r="BL508" s="24" t="s">
        <v>135</v>
      </c>
      <c r="BM508" s="24" t="s">
        <v>709</v>
      </c>
    </row>
    <row r="509" spans="2:65" s="11" customFormat="1">
      <c r="B509" s="204"/>
      <c r="C509" s="205"/>
      <c r="D509" s="206" t="s">
        <v>145</v>
      </c>
      <c r="E509" s="207" t="s">
        <v>22</v>
      </c>
      <c r="F509" s="208" t="s">
        <v>710</v>
      </c>
      <c r="G509" s="205"/>
      <c r="H509" s="207" t="s">
        <v>22</v>
      </c>
      <c r="I509" s="209"/>
      <c r="J509" s="205"/>
      <c r="K509" s="205"/>
      <c r="L509" s="210"/>
      <c r="M509" s="211"/>
      <c r="N509" s="212"/>
      <c r="O509" s="212"/>
      <c r="P509" s="212"/>
      <c r="Q509" s="212"/>
      <c r="R509" s="212"/>
      <c r="S509" s="212"/>
      <c r="T509" s="213"/>
      <c r="AT509" s="214" t="s">
        <v>145</v>
      </c>
      <c r="AU509" s="214" t="s">
        <v>140</v>
      </c>
      <c r="AV509" s="11" t="s">
        <v>24</v>
      </c>
      <c r="AW509" s="11" t="s">
        <v>37</v>
      </c>
      <c r="AX509" s="11" t="s">
        <v>73</v>
      </c>
      <c r="AY509" s="214" t="s">
        <v>128</v>
      </c>
    </row>
    <row r="510" spans="2:65" s="12" customFormat="1">
      <c r="B510" s="215"/>
      <c r="C510" s="216"/>
      <c r="D510" s="206" t="s">
        <v>145</v>
      </c>
      <c r="E510" s="217" t="s">
        <v>22</v>
      </c>
      <c r="F510" s="218" t="s">
        <v>711</v>
      </c>
      <c r="G510" s="216"/>
      <c r="H510" s="219">
        <v>7.2</v>
      </c>
      <c r="I510" s="220"/>
      <c r="J510" s="216"/>
      <c r="K510" s="216"/>
      <c r="L510" s="221"/>
      <c r="M510" s="222"/>
      <c r="N510" s="223"/>
      <c r="O510" s="223"/>
      <c r="P510" s="223"/>
      <c r="Q510" s="223"/>
      <c r="R510" s="223"/>
      <c r="S510" s="223"/>
      <c r="T510" s="224"/>
      <c r="AT510" s="225" t="s">
        <v>145</v>
      </c>
      <c r="AU510" s="225" t="s">
        <v>140</v>
      </c>
      <c r="AV510" s="12" t="s">
        <v>82</v>
      </c>
      <c r="AW510" s="12" t="s">
        <v>37</v>
      </c>
      <c r="AX510" s="12" t="s">
        <v>73</v>
      </c>
      <c r="AY510" s="225" t="s">
        <v>128</v>
      </c>
    </row>
    <row r="511" spans="2:65" s="13" customFormat="1">
      <c r="B511" s="226"/>
      <c r="C511" s="227"/>
      <c r="D511" s="206" t="s">
        <v>145</v>
      </c>
      <c r="E511" s="228" t="s">
        <v>22</v>
      </c>
      <c r="F511" s="229" t="s">
        <v>148</v>
      </c>
      <c r="G511" s="227"/>
      <c r="H511" s="230">
        <v>7.2</v>
      </c>
      <c r="I511" s="231"/>
      <c r="J511" s="227"/>
      <c r="K511" s="227"/>
      <c r="L511" s="232"/>
      <c r="M511" s="233"/>
      <c r="N511" s="234"/>
      <c r="O511" s="234"/>
      <c r="P511" s="234"/>
      <c r="Q511" s="234"/>
      <c r="R511" s="234"/>
      <c r="S511" s="234"/>
      <c r="T511" s="235"/>
      <c r="AT511" s="236" t="s">
        <v>145</v>
      </c>
      <c r="AU511" s="236" t="s">
        <v>140</v>
      </c>
      <c r="AV511" s="13" t="s">
        <v>135</v>
      </c>
      <c r="AW511" s="13" t="s">
        <v>37</v>
      </c>
      <c r="AX511" s="13" t="s">
        <v>24</v>
      </c>
      <c r="AY511" s="236" t="s">
        <v>128</v>
      </c>
    </row>
    <row r="512" spans="2:65" s="1" customFormat="1" ht="16.5" customHeight="1">
      <c r="B512" s="41"/>
      <c r="C512" s="192" t="s">
        <v>712</v>
      </c>
      <c r="D512" s="192" t="s">
        <v>130</v>
      </c>
      <c r="E512" s="193" t="s">
        <v>713</v>
      </c>
      <c r="F512" s="194" t="s">
        <v>714</v>
      </c>
      <c r="G512" s="195" t="s">
        <v>143</v>
      </c>
      <c r="H512" s="196">
        <v>9.0299999999999994</v>
      </c>
      <c r="I512" s="197"/>
      <c r="J512" s="198">
        <f>ROUND(I512*H512,2)</f>
        <v>0</v>
      </c>
      <c r="K512" s="194" t="s">
        <v>134</v>
      </c>
      <c r="L512" s="61"/>
      <c r="M512" s="199" t="s">
        <v>22</v>
      </c>
      <c r="N512" s="200" t="s">
        <v>44</v>
      </c>
      <c r="O512" s="42"/>
      <c r="P512" s="201">
        <f>O512*H512</f>
        <v>0</v>
      </c>
      <c r="Q512" s="201">
        <v>2.4289999999999998</v>
      </c>
      <c r="R512" s="201">
        <f>Q512*H512</f>
        <v>21.933869999999995</v>
      </c>
      <c r="S512" s="201">
        <v>0</v>
      </c>
      <c r="T512" s="202">
        <f>S512*H512</f>
        <v>0</v>
      </c>
      <c r="AR512" s="24" t="s">
        <v>135</v>
      </c>
      <c r="AT512" s="24" t="s">
        <v>130</v>
      </c>
      <c r="AU512" s="24" t="s">
        <v>140</v>
      </c>
      <c r="AY512" s="24" t="s">
        <v>128</v>
      </c>
      <c r="BE512" s="203">
        <f>IF(N512="základní",J512,0)</f>
        <v>0</v>
      </c>
      <c r="BF512" s="203">
        <f>IF(N512="snížená",J512,0)</f>
        <v>0</v>
      </c>
      <c r="BG512" s="203">
        <f>IF(N512="zákl. přenesená",J512,0)</f>
        <v>0</v>
      </c>
      <c r="BH512" s="203">
        <f>IF(N512="sníž. přenesená",J512,0)</f>
        <v>0</v>
      </c>
      <c r="BI512" s="203">
        <f>IF(N512="nulová",J512,0)</f>
        <v>0</v>
      </c>
      <c r="BJ512" s="24" t="s">
        <v>24</v>
      </c>
      <c r="BK512" s="203">
        <f>ROUND(I512*H512,2)</f>
        <v>0</v>
      </c>
      <c r="BL512" s="24" t="s">
        <v>135</v>
      </c>
      <c r="BM512" s="24" t="s">
        <v>715</v>
      </c>
    </row>
    <row r="513" spans="2:65" s="11" customFormat="1">
      <c r="B513" s="204"/>
      <c r="C513" s="205"/>
      <c r="D513" s="206" t="s">
        <v>145</v>
      </c>
      <c r="E513" s="207" t="s">
        <v>22</v>
      </c>
      <c r="F513" s="208" t="s">
        <v>704</v>
      </c>
      <c r="G513" s="205"/>
      <c r="H513" s="207" t="s">
        <v>22</v>
      </c>
      <c r="I513" s="209"/>
      <c r="J513" s="205"/>
      <c r="K513" s="205"/>
      <c r="L513" s="210"/>
      <c r="M513" s="211"/>
      <c r="N513" s="212"/>
      <c r="O513" s="212"/>
      <c r="P513" s="212"/>
      <c r="Q513" s="212"/>
      <c r="R513" s="212"/>
      <c r="S513" s="212"/>
      <c r="T513" s="213"/>
      <c r="AT513" s="214" t="s">
        <v>145</v>
      </c>
      <c r="AU513" s="214" t="s">
        <v>140</v>
      </c>
      <c r="AV513" s="11" t="s">
        <v>24</v>
      </c>
      <c r="AW513" s="11" t="s">
        <v>37</v>
      </c>
      <c r="AX513" s="11" t="s">
        <v>73</v>
      </c>
      <c r="AY513" s="214" t="s">
        <v>128</v>
      </c>
    </row>
    <row r="514" spans="2:65" s="12" customFormat="1">
      <c r="B514" s="215"/>
      <c r="C514" s="216"/>
      <c r="D514" s="206" t="s">
        <v>145</v>
      </c>
      <c r="E514" s="217" t="s">
        <v>22</v>
      </c>
      <c r="F514" s="218" t="s">
        <v>716</v>
      </c>
      <c r="G514" s="216"/>
      <c r="H514" s="219">
        <v>9.0299999999999994</v>
      </c>
      <c r="I514" s="220"/>
      <c r="J514" s="216"/>
      <c r="K514" s="216"/>
      <c r="L514" s="221"/>
      <c r="M514" s="222"/>
      <c r="N514" s="223"/>
      <c r="O514" s="223"/>
      <c r="P514" s="223"/>
      <c r="Q514" s="223"/>
      <c r="R514" s="223"/>
      <c r="S514" s="223"/>
      <c r="T514" s="224"/>
      <c r="AT514" s="225" t="s">
        <v>145</v>
      </c>
      <c r="AU514" s="225" t="s">
        <v>140</v>
      </c>
      <c r="AV514" s="12" t="s">
        <v>82</v>
      </c>
      <c r="AW514" s="12" t="s">
        <v>37</v>
      </c>
      <c r="AX514" s="12" t="s">
        <v>73</v>
      </c>
      <c r="AY514" s="225" t="s">
        <v>128</v>
      </c>
    </row>
    <row r="515" spans="2:65" s="13" customFormat="1">
      <c r="B515" s="226"/>
      <c r="C515" s="227"/>
      <c r="D515" s="206" t="s">
        <v>145</v>
      </c>
      <c r="E515" s="228" t="s">
        <v>22</v>
      </c>
      <c r="F515" s="229" t="s">
        <v>148</v>
      </c>
      <c r="G515" s="227"/>
      <c r="H515" s="230">
        <v>9.0299999999999994</v>
      </c>
      <c r="I515" s="231"/>
      <c r="J515" s="227"/>
      <c r="K515" s="227"/>
      <c r="L515" s="232"/>
      <c r="M515" s="233"/>
      <c r="N515" s="234"/>
      <c r="O515" s="234"/>
      <c r="P515" s="234"/>
      <c r="Q515" s="234"/>
      <c r="R515" s="234"/>
      <c r="S515" s="234"/>
      <c r="T515" s="235"/>
      <c r="AT515" s="236" t="s">
        <v>145</v>
      </c>
      <c r="AU515" s="236" t="s">
        <v>140</v>
      </c>
      <c r="AV515" s="13" t="s">
        <v>135</v>
      </c>
      <c r="AW515" s="13" t="s">
        <v>37</v>
      </c>
      <c r="AX515" s="13" t="s">
        <v>24</v>
      </c>
      <c r="AY515" s="236" t="s">
        <v>128</v>
      </c>
    </row>
    <row r="516" spans="2:65" s="1" customFormat="1" ht="25.5" customHeight="1">
      <c r="B516" s="41"/>
      <c r="C516" s="192" t="s">
        <v>717</v>
      </c>
      <c r="D516" s="192" t="s">
        <v>130</v>
      </c>
      <c r="E516" s="193" t="s">
        <v>718</v>
      </c>
      <c r="F516" s="194" t="s">
        <v>719</v>
      </c>
      <c r="G516" s="195" t="s">
        <v>329</v>
      </c>
      <c r="H516" s="196">
        <v>0.27400000000000002</v>
      </c>
      <c r="I516" s="197"/>
      <c r="J516" s="198">
        <f>ROUND(I516*H516,2)</f>
        <v>0</v>
      </c>
      <c r="K516" s="194" t="s">
        <v>134</v>
      </c>
      <c r="L516" s="61"/>
      <c r="M516" s="199" t="s">
        <v>22</v>
      </c>
      <c r="N516" s="200" t="s">
        <v>44</v>
      </c>
      <c r="O516" s="42"/>
      <c r="P516" s="201">
        <f>O516*H516</f>
        <v>0</v>
      </c>
      <c r="Q516" s="201">
        <v>0.84721000000000002</v>
      </c>
      <c r="R516" s="201">
        <f>Q516*H516</f>
        <v>0.23213554000000003</v>
      </c>
      <c r="S516" s="201">
        <v>0</v>
      </c>
      <c r="T516" s="202">
        <f>S516*H516</f>
        <v>0</v>
      </c>
      <c r="AR516" s="24" t="s">
        <v>135</v>
      </c>
      <c r="AT516" s="24" t="s">
        <v>130</v>
      </c>
      <c r="AU516" s="24" t="s">
        <v>140</v>
      </c>
      <c r="AY516" s="24" t="s">
        <v>128</v>
      </c>
      <c r="BE516" s="203">
        <f>IF(N516="základní",J516,0)</f>
        <v>0</v>
      </c>
      <c r="BF516" s="203">
        <f>IF(N516="snížená",J516,0)</f>
        <v>0</v>
      </c>
      <c r="BG516" s="203">
        <f>IF(N516="zákl. přenesená",J516,0)</f>
        <v>0</v>
      </c>
      <c r="BH516" s="203">
        <f>IF(N516="sníž. přenesená",J516,0)</f>
        <v>0</v>
      </c>
      <c r="BI516" s="203">
        <f>IF(N516="nulová",J516,0)</f>
        <v>0</v>
      </c>
      <c r="BJ516" s="24" t="s">
        <v>24</v>
      </c>
      <c r="BK516" s="203">
        <f>ROUND(I516*H516,2)</f>
        <v>0</v>
      </c>
      <c r="BL516" s="24" t="s">
        <v>135</v>
      </c>
      <c r="BM516" s="24" t="s">
        <v>720</v>
      </c>
    </row>
    <row r="517" spans="2:65" s="11" customFormat="1">
      <c r="B517" s="204"/>
      <c r="C517" s="205"/>
      <c r="D517" s="206" t="s">
        <v>145</v>
      </c>
      <c r="E517" s="207" t="s">
        <v>22</v>
      </c>
      <c r="F517" s="208" t="s">
        <v>721</v>
      </c>
      <c r="G517" s="205"/>
      <c r="H517" s="207" t="s">
        <v>22</v>
      </c>
      <c r="I517" s="209"/>
      <c r="J517" s="205"/>
      <c r="K517" s="205"/>
      <c r="L517" s="210"/>
      <c r="M517" s="211"/>
      <c r="N517" s="212"/>
      <c r="O517" s="212"/>
      <c r="P517" s="212"/>
      <c r="Q517" s="212"/>
      <c r="R517" s="212"/>
      <c r="S517" s="212"/>
      <c r="T517" s="213"/>
      <c r="AT517" s="214" t="s">
        <v>145</v>
      </c>
      <c r="AU517" s="214" t="s">
        <v>140</v>
      </c>
      <c r="AV517" s="11" t="s">
        <v>24</v>
      </c>
      <c r="AW517" s="11" t="s">
        <v>37</v>
      </c>
      <c r="AX517" s="11" t="s">
        <v>73</v>
      </c>
      <c r="AY517" s="214" t="s">
        <v>128</v>
      </c>
    </row>
    <row r="518" spans="2:65" s="12" customFormat="1">
      <c r="B518" s="215"/>
      <c r="C518" s="216"/>
      <c r="D518" s="206" t="s">
        <v>145</v>
      </c>
      <c r="E518" s="217" t="s">
        <v>22</v>
      </c>
      <c r="F518" s="218" t="s">
        <v>722</v>
      </c>
      <c r="G518" s="216"/>
      <c r="H518" s="219">
        <v>0.27400000000000002</v>
      </c>
      <c r="I518" s="220"/>
      <c r="J518" s="216"/>
      <c r="K518" s="216"/>
      <c r="L518" s="221"/>
      <c r="M518" s="222"/>
      <c r="N518" s="223"/>
      <c r="O518" s="223"/>
      <c r="P518" s="223"/>
      <c r="Q518" s="223"/>
      <c r="R518" s="223"/>
      <c r="S518" s="223"/>
      <c r="T518" s="224"/>
      <c r="AT518" s="225" t="s">
        <v>145</v>
      </c>
      <c r="AU518" s="225" t="s">
        <v>140</v>
      </c>
      <c r="AV518" s="12" t="s">
        <v>82</v>
      </c>
      <c r="AW518" s="12" t="s">
        <v>37</v>
      </c>
      <c r="AX518" s="12" t="s">
        <v>73</v>
      </c>
      <c r="AY518" s="225" t="s">
        <v>128</v>
      </c>
    </row>
    <row r="519" spans="2:65" s="13" customFormat="1">
      <c r="B519" s="226"/>
      <c r="C519" s="227"/>
      <c r="D519" s="206" t="s">
        <v>145</v>
      </c>
      <c r="E519" s="228" t="s">
        <v>22</v>
      </c>
      <c r="F519" s="229" t="s">
        <v>148</v>
      </c>
      <c r="G519" s="227"/>
      <c r="H519" s="230">
        <v>0.27400000000000002</v>
      </c>
      <c r="I519" s="231"/>
      <c r="J519" s="227"/>
      <c r="K519" s="227"/>
      <c r="L519" s="232"/>
      <c r="M519" s="233"/>
      <c r="N519" s="234"/>
      <c r="O519" s="234"/>
      <c r="P519" s="234"/>
      <c r="Q519" s="234"/>
      <c r="R519" s="234"/>
      <c r="S519" s="234"/>
      <c r="T519" s="235"/>
      <c r="AT519" s="236" t="s">
        <v>145</v>
      </c>
      <c r="AU519" s="236" t="s">
        <v>140</v>
      </c>
      <c r="AV519" s="13" t="s">
        <v>135</v>
      </c>
      <c r="AW519" s="13" t="s">
        <v>37</v>
      </c>
      <c r="AX519" s="13" t="s">
        <v>24</v>
      </c>
      <c r="AY519" s="236" t="s">
        <v>128</v>
      </c>
    </row>
    <row r="520" spans="2:65" s="1" customFormat="1" ht="25.5" customHeight="1">
      <c r="B520" s="41"/>
      <c r="C520" s="192" t="s">
        <v>723</v>
      </c>
      <c r="D520" s="192" t="s">
        <v>130</v>
      </c>
      <c r="E520" s="193" t="s">
        <v>724</v>
      </c>
      <c r="F520" s="194" t="s">
        <v>725</v>
      </c>
      <c r="G520" s="195" t="s">
        <v>133</v>
      </c>
      <c r="H520" s="196">
        <v>12</v>
      </c>
      <c r="I520" s="197"/>
      <c r="J520" s="198">
        <f>ROUND(I520*H520,2)</f>
        <v>0</v>
      </c>
      <c r="K520" s="194" t="s">
        <v>330</v>
      </c>
      <c r="L520" s="61"/>
      <c r="M520" s="199" t="s">
        <v>22</v>
      </c>
      <c r="N520" s="200" t="s">
        <v>44</v>
      </c>
      <c r="O520" s="42"/>
      <c r="P520" s="201">
        <f>O520*H520</f>
        <v>0</v>
      </c>
      <c r="Q520" s="201">
        <v>0.34089999999999998</v>
      </c>
      <c r="R520" s="201">
        <f>Q520*H520</f>
        <v>4.0907999999999998</v>
      </c>
      <c r="S520" s="201">
        <v>0</v>
      </c>
      <c r="T520" s="202">
        <f>S520*H520</f>
        <v>0</v>
      </c>
      <c r="AR520" s="24" t="s">
        <v>135</v>
      </c>
      <c r="AT520" s="24" t="s">
        <v>130</v>
      </c>
      <c r="AU520" s="24" t="s">
        <v>140</v>
      </c>
      <c r="AY520" s="24" t="s">
        <v>128</v>
      </c>
      <c r="BE520" s="203">
        <f>IF(N520="základní",J520,0)</f>
        <v>0</v>
      </c>
      <c r="BF520" s="203">
        <f>IF(N520="snížená",J520,0)</f>
        <v>0</v>
      </c>
      <c r="BG520" s="203">
        <f>IF(N520="zákl. přenesená",J520,0)</f>
        <v>0</v>
      </c>
      <c r="BH520" s="203">
        <f>IF(N520="sníž. přenesená",J520,0)</f>
        <v>0</v>
      </c>
      <c r="BI520" s="203">
        <f>IF(N520="nulová",J520,0)</f>
        <v>0</v>
      </c>
      <c r="BJ520" s="24" t="s">
        <v>24</v>
      </c>
      <c r="BK520" s="203">
        <f>ROUND(I520*H520,2)</f>
        <v>0</v>
      </c>
      <c r="BL520" s="24" t="s">
        <v>135</v>
      </c>
      <c r="BM520" s="24" t="s">
        <v>726</v>
      </c>
    </row>
    <row r="521" spans="2:65" s="11" customFormat="1" ht="27">
      <c r="B521" s="204"/>
      <c r="C521" s="205"/>
      <c r="D521" s="206" t="s">
        <v>145</v>
      </c>
      <c r="E521" s="207" t="s">
        <v>22</v>
      </c>
      <c r="F521" s="208" t="s">
        <v>727</v>
      </c>
      <c r="G521" s="205"/>
      <c r="H521" s="207" t="s">
        <v>22</v>
      </c>
      <c r="I521" s="209"/>
      <c r="J521" s="205"/>
      <c r="K521" s="205"/>
      <c r="L521" s="210"/>
      <c r="M521" s="211"/>
      <c r="N521" s="212"/>
      <c r="O521" s="212"/>
      <c r="P521" s="212"/>
      <c r="Q521" s="212"/>
      <c r="R521" s="212"/>
      <c r="S521" s="212"/>
      <c r="T521" s="213"/>
      <c r="AT521" s="214" t="s">
        <v>145</v>
      </c>
      <c r="AU521" s="214" t="s">
        <v>140</v>
      </c>
      <c r="AV521" s="11" t="s">
        <v>24</v>
      </c>
      <c r="AW521" s="11" t="s">
        <v>37</v>
      </c>
      <c r="AX521" s="11" t="s">
        <v>73</v>
      </c>
      <c r="AY521" s="214" t="s">
        <v>128</v>
      </c>
    </row>
    <row r="522" spans="2:65" s="11" customFormat="1">
      <c r="B522" s="204"/>
      <c r="C522" s="205"/>
      <c r="D522" s="206" t="s">
        <v>145</v>
      </c>
      <c r="E522" s="207" t="s">
        <v>22</v>
      </c>
      <c r="F522" s="208" t="s">
        <v>728</v>
      </c>
      <c r="G522" s="205"/>
      <c r="H522" s="207" t="s">
        <v>22</v>
      </c>
      <c r="I522" s="209"/>
      <c r="J522" s="205"/>
      <c r="K522" s="205"/>
      <c r="L522" s="210"/>
      <c r="M522" s="211"/>
      <c r="N522" s="212"/>
      <c r="O522" s="212"/>
      <c r="P522" s="212"/>
      <c r="Q522" s="212"/>
      <c r="R522" s="212"/>
      <c r="S522" s="212"/>
      <c r="T522" s="213"/>
      <c r="AT522" s="214" t="s">
        <v>145</v>
      </c>
      <c r="AU522" s="214" t="s">
        <v>140</v>
      </c>
      <c r="AV522" s="11" t="s">
        <v>24</v>
      </c>
      <c r="AW522" s="11" t="s">
        <v>37</v>
      </c>
      <c r="AX522" s="11" t="s">
        <v>73</v>
      </c>
      <c r="AY522" s="214" t="s">
        <v>128</v>
      </c>
    </row>
    <row r="523" spans="2:65" s="11" customFormat="1">
      <c r="B523" s="204"/>
      <c r="C523" s="205"/>
      <c r="D523" s="206" t="s">
        <v>145</v>
      </c>
      <c r="E523" s="207" t="s">
        <v>22</v>
      </c>
      <c r="F523" s="208" t="s">
        <v>729</v>
      </c>
      <c r="G523" s="205"/>
      <c r="H523" s="207" t="s">
        <v>22</v>
      </c>
      <c r="I523" s="209"/>
      <c r="J523" s="205"/>
      <c r="K523" s="205"/>
      <c r="L523" s="210"/>
      <c r="M523" s="211"/>
      <c r="N523" s="212"/>
      <c r="O523" s="212"/>
      <c r="P523" s="212"/>
      <c r="Q523" s="212"/>
      <c r="R523" s="212"/>
      <c r="S523" s="212"/>
      <c r="T523" s="213"/>
      <c r="AT523" s="214" t="s">
        <v>145</v>
      </c>
      <c r="AU523" s="214" t="s">
        <v>140</v>
      </c>
      <c r="AV523" s="11" t="s">
        <v>24</v>
      </c>
      <c r="AW523" s="11" t="s">
        <v>37</v>
      </c>
      <c r="AX523" s="11" t="s">
        <v>73</v>
      </c>
      <c r="AY523" s="214" t="s">
        <v>128</v>
      </c>
    </row>
    <row r="524" spans="2:65" s="11" customFormat="1">
      <c r="B524" s="204"/>
      <c r="C524" s="205"/>
      <c r="D524" s="206" t="s">
        <v>145</v>
      </c>
      <c r="E524" s="207" t="s">
        <v>22</v>
      </c>
      <c r="F524" s="208" t="s">
        <v>730</v>
      </c>
      <c r="G524" s="205"/>
      <c r="H524" s="207" t="s">
        <v>22</v>
      </c>
      <c r="I524" s="209"/>
      <c r="J524" s="205"/>
      <c r="K524" s="205"/>
      <c r="L524" s="210"/>
      <c r="M524" s="211"/>
      <c r="N524" s="212"/>
      <c r="O524" s="212"/>
      <c r="P524" s="212"/>
      <c r="Q524" s="212"/>
      <c r="R524" s="212"/>
      <c r="S524" s="212"/>
      <c r="T524" s="213"/>
      <c r="AT524" s="214" t="s">
        <v>145</v>
      </c>
      <c r="AU524" s="214" t="s">
        <v>140</v>
      </c>
      <c r="AV524" s="11" t="s">
        <v>24</v>
      </c>
      <c r="AW524" s="11" t="s">
        <v>37</v>
      </c>
      <c r="AX524" s="11" t="s">
        <v>73</v>
      </c>
      <c r="AY524" s="214" t="s">
        <v>128</v>
      </c>
    </row>
    <row r="525" spans="2:65" s="12" customFormat="1">
      <c r="B525" s="215"/>
      <c r="C525" s="216"/>
      <c r="D525" s="206" t="s">
        <v>145</v>
      </c>
      <c r="E525" s="217" t="s">
        <v>22</v>
      </c>
      <c r="F525" s="218" t="s">
        <v>198</v>
      </c>
      <c r="G525" s="216"/>
      <c r="H525" s="219">
        <v>12</v>
      </c>
      <c r="I525" s="220"/>
      <c r="J525" s="216"/>
      <c r="K525" s="216"/>
      <c r="L525" s="221"/>
      <c r="M525" s="222"/>
      <c r="N525" s="223"/>
      <c r="O525" s="223"/>
      <c r="P525" s="223"/>
      <c r="Q525" s="223"/>
      <c r="R525" s="223"/>
      <c r="S525" s="223"/>
      <c r="T525" s="224"/>
      <c r="AT525" s="225" t="s">
        <v>145</v>
      </c>
      <c r="AU525" s="225" t="s">
        <v>140</v>
      </c>
      <c r="AV525" s="12" t="s">
        <v>82</v>
      </c>
      <c r="AW525" s="12" t="s">
        <v>37</v>
      </c>
      <c r="AX525" s="12" t="s">
        <v>73</v>
      </c>
      <c r="AY525" s="225" t="s">
        <v>128</v>
      </c>
    </row>
    <row r="526" spans="2:65" s="13" customFormat="1">
      <c r="B526" s="226"/>
      <c r="C526" s="227"/>
      <c r="D526" s="206" t="s">
        <v>145</v>
      </c>
      <c r="E526" s="228" t="s">
        <v>22</v>
      </c>
      <c r="F526" s="229" t="s">
        <v>148</v>
      </c>
      <c r="G526" s="227"/>
      <c r="H526" s="230">
        <v>12</v>
      </c>
      <c r="I526" s="231"/>
      <c r="J526" s="227"/>
      <c r="K526" s="227"/>
      <c r="L526" s="232"/>
      <c r="M526" s="233"/>
      <c r="N526" s="234"/>
      <c r="O526" s="234"/>
      <c r="P526" s="234"/>
      <c r="Q526" s="234"/>
      <c r="R526" s="234"/>
      <c r="S526" s="234"/>
      <c r="T526" s="235"/>
      <c r="AT526" s="236" t="s">
        <v>145</v>
      </c>
      <c r="AU526" s="236" t="s">
        <v>140</v>
      </c>
      <c r="AV526" s="13" t="s">
        <v>135</v>
      </c>
      <c r="AW526" s="13" t="s">
        <v>37</v>
      </c>
      <c r="AX526" s="13" t="s">
        <v>24</v>
      </c>
      <c r="AY526" s="236" t="s">
        <v>128</v>
      </c>
    </row>
    <row r="527" spans="2:65" s="10" customFormat="1" ht="29.85" customHeight="1">
      <c r="B527" s="176"/>
      <c r="C527" s="177"/>
      <c r="D527" s="178" t="s">
        <v>72</v>
      </c>
      <c r="E527" s="190" t="s">
        <v>177</v>
      </c>
      <c r="F527" s="190" t="s">
        <v>731</v>
      </c>
      <c r="G527" s="177"/>
      <c r="H527" s="177"/>
      <c r="I527" s="180"/>
      <c r="J527" s="191">
        <f>BK527</f>
        <v>0</v>
      </c>
      <c r="K527" s="177"/>
      <c r="L527" s="182"/>
      <c r="M527" s="183"/>
      <c r="N527" s="184"/>
      <c r="O527" s="184"/>
      <c r="P527" s="185">
        <f>SUM(P528:P563)</f>
        <v>0</v>
      </c>
      <c r="Q527" s="184"/>
      <c r="R527" s="185">
        <f>SUM(R528:R563)</f>
        <v>88.758315839999995</v>
      </c>
      <c r="S527" s="184"/>
      <c r="T527" s="186">
        <f>SUM(T528:T563)</f>
        <v>0</v>
      </c>
      <c r="AR527" s="187" t="s">
        <v>24</v>
      </c>
      <c r="AT527" s="188" t="s">
        <v>72</v>
      </c>
      <c r="AU527" s="188" t="s">
        <v>24</v>
      </c>
      <c r="AY527" s="187" t="s">
        <v>128</v>
      </c>
      <c r="BK527" s="189">
        <f>SUM(BK528:BK563)</f>
        <v>0</v>
      </c>
    </row>
    <row r="528" spans="2:65" s="1" customFormat="1" ht="25.5" customHeight="1">
      <c r="B528" s="41"/>
      <c r="C528" s="192" t="s">
        <v>732</v>
      </c>
      <c r="D528" s="192" t="s">
        <v>130</v>
      </c>
      <c r="E528" s="193" t="s">
        <v>733</v>
      </c>
      <c r="F528" s="194" t="s">
        <v>734</v>
      </c>
      <c r="G528" s="195" t="s">
        <v>461</v>
      </c>
      <c r="H528" s="196">
        <v>8</v>
      </c>
      <c r="I528" s="197"/>
      <c r="J528" s="198">
        <f>ROUND(I528*H528,2)</f>
        <v>0</v>
      </c>
      <c r="K528" s="194" t="s">
        <v>134</v>
      </c>
      <c r="L528" s="61"/>
      <c r="M528" s="199" t="s">
        <v>22</v>
      </c>
      <c r="N528" s="200" t="s">
        <v>44</v>
      </c>
      <c r="O528" s="42"/>
      <c r="P528" s="201">
        <f>O528*H528</f>
        <v>0</v>
      </c>
      <c r="Q528" s="201">
        <v>0.20218871999999999</v>
      </c>
      <c r="R528" s="201">
        <f>Q528*H528</f>
        <v>1.6175097599999999</v>
      </c>
      <c r="S528" s="201">
        <v>0</v>
      </c>
      <c r="T528" s="202">
        <f>S528*H528</f>
        <v>0</v>
      </c>
      <c r="AR528" s="24" t="s">
        <v>135</v>
      </c>
      <c r="AT528" s="24" t="s">
        <v>130</v>
      </c>
      <c r="AU528" s="24" t="s">
        <v>82</v>
      </c>
      <c r="AY528" s="24" t="s">
        <v>128</v>
      </c>
      <c r="BE528" s="203">
        <f>IF(N528="základní",J528,0)</f>
        <v>0</v>
      </c>
      <c r="BF528" s="203">
        <f>IF(N528="snížená",J528,0)</f>
        <v>0</v>
      </c>
      <c r="BG528" s="203">
        <f>IF(N528="zákl. přenesená",J528,0)</f>
        <v>0</v>
      </c>
      <c r="BH528" s="203">
        <f>IF(N528="sníž. přenesená",J528,0)</f>
        <v>0</v>
      </c>
      <c r="BI528" s="203">
        <f>IF(N528="nulová",J528,0)</f>
        <v>0</v>
      </c>
      <c r="BJ528" s="24" t="s">
        <v>24</v>
      </c>
      <c r="BK528" s="203">
        <f>ROUND(I528*H528,2)</f>
        <v>0</v>
      </c>
      <c r="BL528" s="24" t="s">
        <v>135</v>
      </c>
      <c r="BM528" s="24" t="s">
        <v>735</v>
      </c>
    </row>
    <row r="529" spans="2:65" s="11" customFormat="1">
      <c r="B529" s="204"/>
      <c r="C529" s="205"/>
      <c r="D529" s="206" t="s">
        <v>145</v>
      </c>
      <c r="E529" s="207" t="s">
        <v>22</v>
      </c>
      <c r="F529" s="208" t="s">
        <v>146</v>
      </c>
      <c r="G529" s="205"/>
      <c r="H529" s="207" t="s">
        <v>22</v>
      </c>
      <c r="I529" s="209"/>
      <c r="J529" s="205"/>
      <c r="K529" s="205"/>
      <c r="L529" s="210"/>
      <c r="M529" s="211"/>
      <c r="N529" s="212"/>
      <c r="O529" s="212"/>
      <c r="P529" s="212"/>
      <c r="Q529" s="212"/>
      <c r="R529" s="212"/>
      <c r="S529" s="212"/>
      <c r="T529" s="213"/>
      <c r="AT529" s="214" t="s">
        <v>145</v>
      </c>
      <c r="AU529" s="214" t="s">
        <v>82</v>
      </c>
      <c r="AV529" s="11" t="s">
        <v>24</v>
      </c>
      <c r="AW529" s="11" t="s">
        <v>37</v>
      </c>
      <c r="AX529" s="11" t="s">
        <v>73</v>
      </c>
      <c r="AY529" s="214" t="s">
        <v>128</v>
      </c>
    </row>
    <row r="530" spans="2:65" s="12" customFormat="1">
      <c r="B530" s="215"/>
      <c r="C530" s="216"/>
      <c r="D530" s="206" t="s">
        <v>145</v>
      </c>
      <c r="E530" s="217" t="s">
        <v>22</v>
      </c>
      <c r="F530" s="218" t="s">
        <v>736</v>
      </c>
      <c r="G530" s="216"/>
      <c r="H530" s="219">
        <v>8</v>
      </c>
      <c r="I530" s="220"/>
      <c r="J530" s="216"/>
      <c r="K530" s="216"/>
      <c r="L530" s="221"/>
      <c r="M530" s="222"/>
      <c r="N530" s="223"/>
      <c r="O530" s="223"/>
      <c r="P530" s="223"/>
      <c r="Q530" s="223"/>
      <c r="R530" s="223"/>
      <c r="S530" s="223"/>
      <c r="T530" s="224"/>
      <c r="AT530" s="225" t="s">
        <v>145</v>
      </c>
      <c r="AU530" s="225" t="s">
        <v>82</v>
      </c>
      <c r="AV530" s="12" t="s">
        <v>82</v>
      </c>
      <c r="AW530" s="12" t="s">
        <v>37</v>
      </c>
      <c r="AX530" s="12" t="s">
        <v>73</v>
      </c>
      <c r="AY530" s="225" t="s">
        <v>128</v>
      </c>
    </row>
    <row r="531" spans="2:65" s="13" customFormat="1">
      <c r="B531" s="226"/>
      <c r="C531" s="227"/>
      <c r="D531" s="206" t="s">
        <v>145</v>
      </c>
      <c r="E531" s="228" t="s">
        <v>22</v>
      </c>
      <c r="F531" s="229" t="s">
        <v>148</v>
      </c>
      <c r="G531" s="227"/>
      <c r="H531" s="230">
        <v>8</v>
      </c>
      <c r="I531" s="231"/>
      <c r="J531" s="227"/>
      <c r="K531" s="227"/>
      <c r="L531" s="232"/>
      <c r="M531" s="233"/>
      <c r="N531" s="234"/>
      <c r="O531" s="234"/>
      <c r="P531" s="234"/>
      <c r="Q531" s="234"/>
      <c r="R531" s="234"/>
      <c r="S531" s="234"/>
      <c r="T531" s="235"/>
      <c r="AT531" s="236" t="s">
        <v>145</v>
      </c>
      <c r="AU531" s="236" t="s">
        <v>82</v>
      </c>
      <c r="AV531" s="13" t="s">
        <v>135</v>
      </c>
      <c r="AW531" s="13" t="s">
        <v>37</v>
      </c>
      <c r="AX531" s="13" t="s">
        <v>24</v>
      </c>
      <c r="AY531" s="236" t="s">
        <v>128</v>
      </c>
    </row>
    <row r="532" spans="2:65" s="1" customFormat="1" ht="16.5" customHeight="1">
      <c r="B532" s="41"/>
      <c r="C532" s="248" t="s">
        <v>737</v>
      </c>
      <c r="D532" s="248" t="s">
        <v>359</v>
      </c>
      <c r="E532" s="249" t="s">
        <v>738</v>
      </c>
      <c r="F532" s="250" t="s">
        <v>739</v>
      </c>
      <c r="G532" s="251" t="s">
        <v>133</v>
      </c>
      <c r="H532" s="252">
        <v>4.04</v>
      </c>
      <c r="I532" s="253"/>
      <c r="J532" s="254">
        <f>ROUND(I532*H532,2)</f>
        <v>0</v>
      </c>
      <c r="K532" s="250" t="s">
        <v>134</v>
      </c>
      <c r="L532" s="255"/>
      <c r="M532" s="256" t="s">
        <v>22</v>
      </c>
      <c r="N532" s="257" t="s">
        <v>44</v>
      </c>
      <c r="O532" s="42"/>
      <c r="P532" s="201">
        <f>O532*H532</f>
        <v>0</v>
      </c>
      <c r="Q532" s="201">
        <v>4.8300000000000003E-2</v>
      </c>
      <c r="R532" s="201">
        <f>Q532*H532</f>
        <v>0.195132</v>
      </c>
      <c r="S532" s="201">
        <v>0</v>
      </c>
      <c r="T532" s="202">
        <f>S532*H532</f>
        <v>0</v>
      </c>
      <c r="AR532" s="24" t="s">
        <v>172</v>
      </c>
      <c r="AT532" s="24" t="s">
        <v>359</v>
      </c>
      <c r="AU532" s="24" t="s">
        <v>82</v>
      </c>
      <c r="AY532" s="24" t="s">
        <v>128</v>
      </c>
      <c r="BE532" s="203">
        <f>IF(N532="základní",J532,0)</f>
        <v>0</v>
      </c>
      <c r="BF532" s="203">
        <f>IF(N532="snížená",J532,0)</f>
        <v>0</v>
      </c>
      <c r="BG532" s="203">
        <f>IF(N532="zákl. přenesená",J532,0)</f>
        <v>0</v>
      </c>
      <c r="BH532" s="203">
        <f>IF(N532="sníž. přenesená",J532,0)</f>
        <v>0</v>
      </c>
      <c r="BI532" s="203">
        <f>IF(N532="nulová",J532,0)</f>
        <v>0</v>
      </c>
      <c r="BJ532" s="24" t="s">
        <v>24</v>
      </c>
      <c r="BK532" s="203">
        <f>ROUND(I532*H532,2)</f>
        <v>0</v>
      </c>
      <c r="BL532" s="24" t="s">
        <v>135</v>
      </c>
      <c r="BM532" s="24" t="s">
        <v>740</v>
      </c>
    </row>
    <row r="533" spans="2:65" s="12" customFormat="1">
      <c r="B533" s="215"/>
      <c r="C533" s="216"/>
      <c r="D533" s="206" t="s">
        <v>145</v>
      </c>
      <c r="E533" s="217" t="s">
        <v>22</v>
      </c>
      <c r="F533" s="218" t="s">
        <v>741</v>
      </c>
      <c r="G533" s="216"/>
      <c r="H533" s="219">
        <v>4.04</v>
      </c>
      <c r="I533" s="220"/>
      <c r="J533" s="216"/>
      <c r="K533" s="216"/>
      <c r="L533" s="221"/>
      <c r="M533" s="222"/>
      <c r="N533" s="223"/>
      <c r="O533" s="223"/>
      <c r="P533" s="223"/>
      <c r="Q533" s="223"/>
      <c r="R533" s="223"/>
      <c r="S533" s="223"/>
      <c r="T533" s="224"/>
      <c r="AT533" s="225" t="s">
        <v>145</v>
      </c>
      <c r="AU533" s="225" t="s">
        <v>82</v>
      </c>
      <c r="AV533" s="12" t="s">
        <v>82</v>
      </c>
      <c r="AW533" s="12" t="s">
        <v>37</v>
      </c>
      <c r="AX533" s="12" t="s">
        <v>73</v>
      </c>
      <c r="AY533" s="225" t="s">
        <v>128</v>
      </c>
    </row>
    <row r="534" spans="2:65" s="13" customFormat="1">
      <c r="B534" s="226"/>
      <c r="C534" s="227"/>
      <c r="D534" s="206" t="s">
        <v>145</v>
      </c>
      <c r="E534" s="228" t="s">
        <v>22</v>
      </c>
      <c r="F534" s="229" t="s">
        <v>148</v>
      </c>
      <c r="G534" s="227"/>
      <c r="H534" s="230">
        <v>4.04</v>
      </c>
      <c r="I534" s="231"/>
      <c r="J534" s="227"/>
      <c r="K534" s="227"/>
      <c r="L534" s="232"/>
      <c r="M534" s="233"/>
      <c r="N534" s="234"/>
      <c r="O534" s="234"/>
      <c r="P534" s="234"/>
      <c r="Q534" s="234"/>
      <c r="R534" s="234"/>
      <c r="S534" s="234"/>
      <c r="T534" s="235"/>
      <c r="AT534" s="236" t="s">
        <v>145</v>
      </c>
      <c r="AU534" s="236" t="s">
        <v>82</v>
      </c>
      <c r="AV534" s="13" t="s">
        <v>135</v>
      </c>
      <c r="AW534" s="13" t="s">
        <v>37</v>
      </c>
      <c r="AX534" s="13" t="s">
        <v>24</v>
      </c>
      <c r="AY534" s="236" t="s">
        <v>128</v>
      </c>
    </row>
    <row r="535" spans="2:65" s="1" customFormat="1" ht="16.5" customHeight="1">
      <c r="B535" s="41"/>
      <c r="C535" s="248" t="s">
        <v>742</v>
      </c>
      <c r="D535" s="248" t="s">
        <v>359</v>
      </c>
      <c r="E535" s="249" t="s">
        <v>743</v>
      </c>
      <c r="F535" s="250" t="s">
        <v>744</v>
      </c>
      <c r="G535" s="251" t="s">
        <v>133</v>
      </c>
      <c r="H535" s="252">
        <v>4.04</v>
      </c>
      <c r="I535" s="253"/>
      <c r="J535" s="254">
        <f>ROUND(I535*H535,2)</f>
        <v>0</v>
      </c>
      <c r="K535" s="250" t="s">
        <v>134</v>
      </c>
      <c r="L535" s="255"/>
      <c r="M535" s="256" t="s">
        <v>22</v>
      </c>
      <c r="N535" s="257" t="s">
        <v>44</v>
      </c>
      <c r="O535" s="42"/>
      <c r="P535" s="201">
        <f>O535*H535</f>
        <v>0</v>
      </c>
      <c r="Q535" s="201">
        <v>6.4000000000000001E-2</v>
      </c>
      <c r="R535" s="201">
        <f>Q535*H535</f>
        <v>0.25856000000000001</v>
      </c>
      <c r="S535" s="201">
        <v>0</v>
      </c>
      <c r="T535" s="202">
        <f>S535*H535</f>
        <v>0</v>
      </c>
      <c r="AR535" s="24" t="s">
        <v>172</v>
      </c>
      <c r="AT535" s="24" t="s">
        <v>359</v>
      </c>
      <c r="AU535" s="24" t="s">
        <v>82</v>
      </c>
      <c r="AY535" s="24" t="s">
        <v>128</v>
      </c>
      <c r="BE535" s="203">
        <f>IF(N535="základní",J535,0)</f>
        <v>0</v>
      </c>
      <c r="BF535" s="203">
        <f>IF(N535="snížená",J535,0)</f>
        <v>0</v>
      </c>
      <c r="BG535" s="203">
        <f>IF(N535="zákl. přenesená",J535,0)</f>
        <v>0</v>
      </c>
      <c r="BH535" s="203">
        <f>IF(N535="sníž. přenesená",J535,0)</f>
        <v>0</v>
      </c>
      <c r="BI535" s="203">
        <f>IF(N535="nulová",J535,0)</f>
        <v>0</v>
      </c>
      <c r="BJ535" s="24" t="s">
        <v>24</v>
      </c>
      <c r="BK535" s="203">
        <f>ROUND(I535*H535,2)</f>
        <v>0</v>
      </c>
      <c r="BL535" s="24" t="s">
        <v>135</v>
      </c>
      <c r="BM535" s="24" t="s">
        <v>745</v>
      </c>
    </row>
    <row r="536" spans="2:65" s="12" customFormat="1">
      <c r="B536" s="215"/>
      <c r="C536" s="216"/>
      <c r="D536" s="206" t="s">
        <v>145</v>
      </c>
      <c r="E536" s="217" t="s">
        <v>22</v>
      </c>
      <c r="F536" s="218" t="s">
        <v>746</v>
      </c>
      <c r="G536" s="216"/>
      <c r="H536" s="219">
        <v>4.04</v>
      </c>
      <c r="I536" s="220"/>
      <c r="J536" s="216"/>
      <c r="K536" s="216"/>
      <c r="L536" s="221"/>
      <c r="M536" s="222"/>
      <c r="N536" s="223"/>
      <c r="O536" s="223"/>
      <c r="P536" s="223"/>
      <c r="Q536" s="223"/>
      <c r="R536" s="223"/>
      <c r="S536" s="223"/>
      <c r="T536" s="224"/>
      <c r="AT536" s="225" t="s">
        <v>145</v>
      </c>
      <c r="AU536" s="225" t="s">
        <v>82</v>
      </c>
      <c r="AV536" s="12" t="s">
        <v>82</v>
      </c>
      <c r="AW536" s="12" t="s">
        <v>37</v>
      </c>
      <c r="AX536" s="12" t="s">
        <v>73</v>
      </c>
      <c r="AY536" s="225" t="s">
        <v>128</v>
      </c>
    </row>
    <row r="537" spans="2:65" s="13" customFormat="1">
      <c r="B537" s="226"/>
      <c r="C537" s="227"/>
      <c r="D537" s="206" t="s">
        <v>145</v>
      </c>
      <c r="E537" s="228" t="s">
        <v>22</v>
      </c>
      <c r="F537" s="229" t="s">
        <v>148</v>
      </c>
      <c r="G537" s="227"/>
      <c r="H537" s="230">
        <v>4.04</v>
      </c>
      <c r="I537" s="231"/>
      <c r="J537" s="227"/>
      <c r="K537" s="227"/>
      <c r="L537" s="232"/>
      <c r="M537" s="233"/>
      <c r="N537" s="234"/>
      <c r="O537" s="234"/>
      <c r="P537" s="234"/>
      <c r="Q537" s="234"/>
      <c r="R537" s="234"/>
      <c r="S537" s="234"/>
      <c r="T537" s="235"/>
      <c r="AT537" s="236" t="s">
        <v>145</v>
      </c>
      <c r="AU537" s="236" t="s">
        <v>82</v>
      </c>
      <c r="AV537" s="13" t="s">
        <v>135</v>
      </c>
      <c r="AW537" s="13" t="s">
        <v>37</v>
      </c>
      <c r="AX537" s="13" t="s">
        <v>24</v>
      </c>
      <c r="AY537" s="236" t="s">
        <v>128</v>
      </c>
    </row>
    <row r="538" spans="2:65" s="1" customFormat="1" ht="25.5" customHeight="1">
      <c r="B538" s="41"/>
      <c r="C538" s="192" t="s">
        <v>747</v>
      </c>
      <c r="D538" s="192" t="s">
        <v>130</v>
      </c>
      <c r="E538" s="193" t="s">
        <v>748</v>
      </c>
      <c r="F538" s="194" t="s">
        <v>749</v>
      </c>
      <c r="G538" s="195" t="s">
        <v>461</v>
      </c>
      <c r="H538" s="196">
        <v>294</v>
      </c>
      <c r="I538" s="197"/>
      <c r="J538" s="198">
        <f>ROUND(I538*H538,2)</f>
        <v>0</v>
      </c>
      <c r="K538" s="194" t="s">
        <v>134</v>
      </c>
      <c r="L538" s="61"/>
      <c r="M538" s="199" t="s">
        <v>22</v>
      </c>
      <c r="N538" s="200" t="s">
        <v>44</v>
      </c>
      <c r="O538" s="42"/>
      <c r="P538" s="201">
        <f>O538*H538</f>
        <v>0</v>
      </c>
      <c r="Q538" s="201">
        <v>0.15539952000000001</v>
      </c>
      <c r="R538" s="201">
        <f>Q538*H538</f>
        <v>45.687458880000001</v>
      </c>
      <c r="S538" s="201">
        <v>0</v>
      </c>
      <c r="T538" s="202">
        <f>S538*H538</f>
        <v>0</v>
      </c>
      <c r="AR538" s="24" t="s">
        <v>135</v>
      </c>
      <c r="AT538" s="24" t="s">
        <v>130</v>
      </c>
      <c r="AU538" s="24" t="s">
        <v>82</v>
      </c>
      <c r="AY538" s="24" t="s">
        <v>128</v>
      </c>
      <c r="BE538" s="203">
        <f>IF(N538="základní",J538,0)</f>
        <v>0</v>
      </c>
      <c r="BF538" s="203">
        <f>IF(N538="snížená",J538,0)</f>
        <v>0</v>
      </c>
      <c r="BG538" s="203">
        <f>IF(N538="zákl. přenesená",J538,0)</f>
        <v>0</v>
      </c>
      <c r="BH538" s="203">
        <f>IF(N538="sníž. přenesená",J538,0)</f>
        <v>0</v>
      </c>
      <c r="BI538" s="203">
        <f>IF(N538="nulová",J538,0)</f>
        <v>0</v>
      </c>
      <c r="BJ538" s="24" t="s">
        <v>24</v>
      </c>
      <c r="BK538" s="203">
        <f>ROUND(I538*H538,2)</f>
        <v>0</v>
      </c>
      <c r="BL538" s="24" t="s">
        <v>135</v>
      </c>
      <c r="BM538" s="24" t="s">
        <v>750</v>
      </c>
    </row>
    <row r="539" spans="2:65" s="11" customFormat="1">
      <c r="B539" s="204"/>
      <c r="C539" s="205"/>
      <c r="D539" s="206" t="s">
        <v>145</v>
      </c>
      <c r="E539" s="207" t="s">
        <v>22</v>
      </c>
      <c r="F539" s="208" t="s">
        <v>146</v>
      </c>
      <c r="G539" s="205"/>
      <c r="H539" s="207" t="s">
        <v>22</v>
      </c>
      <c r="I539" s="209"/>
      <c r="J539" s="205"/>
      <c r="K539" s="205"/>
      <c r="L539" s="210"/>
      <c r="M539" s="211"/>
      <c r="N539" s="212"/>
      <c r="O539" s="212"/>
      <c r="P539" s="212"/>
      <c r="Q539" s="212"/>
      <c r="R539" s="212"/>
      <c r="S539" s="212"/>
      <c r="T539" s="213"/>
      <c r="AT539" s="214" t="s">
        <v>145</v>
      </c>
      <c r="AU539" s="214" t="s">
        <v>82</v>
      </c>
      <c r="AV539" s="11" t="s">
        <v>24</v>
      </c>
      <c r="AW539" s="11" t="s">
        <v>37</v>
      </c>
      <c r="AX539" s="11" t="s">
        <v>73</v>
      </c>
      <c r="AY539" s="214" t="s">
        <v>128</v>
      </c>
    </row>
    <row r="540" spans="2:65" s="12" customFormat="1">
      <c r="B540" s="215"/>
      <c r="C540" s="216"/>
      <c r="D540" s="206" t="s">
        <v>145</v>
      </c>
      <c r="E540" s="217" t="s">
        <v>22</v>
      </c>
      <c r="F540" s="218" t="s">
        <v>751</v>
      </c>
      <c r="G540" s="216"/>
      <c r="H540" s="219">
        <v>294</v>
      </c>
      <c r="I540" s="220"/>
      <c r="J540" s="216"/>
      <c r="K540" s="216"/>
      <c r="L540" s="221"/>
      <c r="M540" s="222"/>
      <c r="N540" s="223"/>
      <c r="O540" s="223"/>
      <c r="P540" s="223"/>
      <c r="Q540" s="223"/>
      <c r="R540" s="223"/>
      <c r="S540" s="223"/>
      <c r="T540" s="224"/>
      <c r="AT540" s="225" t="s">
        <v>145</v>
      </c>
      <c r="AU540" s="225" t="s">
        <v>82</v>
      </c>
      <c r="AV540" s="12" t="s">
        <v>82</v>
      </c>
      <c r="AW540" s="12" t="s">
        <v>37</v>
      </c>
      <c r="AX540" s="12" t="s">
        <v>73</v>
      </c>
      <c r="AY540" s="225" t="s">
        <v>128</v>
      </c>
    </row>
    <row r="541" spans="2:65" s="13" customFormat="1">
      <c r="B541" s="226"/>
      <c r="C541" s="227"/>
      <c r="D541" s="206" t="s">
        <v>145</v>
      </c>
      <c r="E541" s="228" t="s">
        <v>22</v>
      </c>
      <c r="F541" s="229" t="s">
        <v>148</v>
      </c>
      <c r="G541" s="227"/>
      <c r="H541" s="230">
        <v>294</v>
      </c>
      <c r="I541" s="231"/>
      <c r="J541" s="227"/>
      <c r="K541" s="227"/>
      <c r="L541" s="232"/>
      <c r="M541" s="233"/>
      <c r="N541" s="234"/>
      <c r="O541" s="234"/>
      <c r="P541" s="234"/>
      <c r="Q541" s="234"/>
      <c r="R541" s="234"/>
      <c r="S541" s="234"/>
      <c r="T541" s="235"/>
      <c r="AT541" s="236" t="s">
        <v>145</v>
      </c>
      <c r="AU541" s="236" t="s">
        <v>82</v>
      </c>
      <c r="AV541" s="13" t="s">
        <v>135</v>
      </c>
      <c r="AW541" s="13" t="s">
        <v>37</v>
      </c>
      <c r="AX541" s="13" t="s">
        <v>24</v>
      </c>
      <c r="AY541" s="236" t="s">
        <v>128</v>
      </c>
    </row>
    <row r="542" spans="2:65" s="1" customFormat="1" ht="16.5" customHeight="1">
      <c r="B542" s="41"/>
      <c r="C542" s="248" t="s">
        <v>752</v>
      </c>
      <c r="D542" s="248" t="s">
        <v>359</v>
      </c>
      <c r="E542" s="249" t="s">
        <v>753</v>
      </c>
      <c r="F542" s="250" t="s">
        <v>754</v>
      </c>
      <c r="G542" s="251" t="s">
        <v>133</v>
      </c>
      <c r="H542" s="252">
        <v>249.47</v>
      </c>
      <c r="I542" s="253"/>
      <c r="J542" s="254">
        <f>ROUND(I542*H542,2)</f>
        <v>0</v>
      </c>
      <c r="K542" s="250" t="s">
        <v>134</v>
      </c>
      <c r="L542" s="255"/>
      <c r="M542" s="256" t="s">
        <v>22</v>
      </c>
      <c r="N542" s="257" t="s">
        <v>44</v>
      </c>
      <c r="O542" s="42"/>
      <c r="P542" s="201">
        <f>O542*H542</f>
        <v>0</v>
      </c>
      <c r="Q542" s="201">
        <v>0.10199999999999999</v>
      </c>
      <c r="R542" s="201">
        <f>Q542*H542</f>
        <v>25.445939999999997</v>
      </c>
      <c r="S542" s="201">
        <v>0</v>
      </c>
      <c r="T542" s="202">
        <f>S542*H542</f>
        <v>0</v>
      </c>
      <c r="AR542" s="24" t="s">
        <v>172</v>
      </c>
      <c r="AT542" s="24" t="s">
        <v>359</v>
      </c>
      <c r="AU542" s="24" t="s">
        <v>82</v>
      </c>
      <c r="AY542" s="24" t="s">
        <v>128</v>
      </c>
      <c r="BE542" s="203">
        <f>IF(N542="základní",J542,0)</f>
        <v>0</v>
      </c>
      <c r="BF542" s="203">
        <f>IF(N542="snížená",J542,0)</f>
        <v>0</v>
      </c>
      <c r="BG542" s="203">
        <f>IF(N542="zákl. přenesená",J542,0)</f>
        <v>0</v>
      </c>
      <c r="BH542" s="203">
        <f>IF(N542="sníž. přenesená",J542,0)</f>
        <v>0</v>
      </c>
      <c r="BI542" s="203">
        <f>IF(N542="nulová",J542,0)</f>
        <v>0</v>
      </c>
      <c r="BJ542" s="24" t="s">
        <v>24</v>
      </c>
      <c r="BK542" s="203">
        <f>ROUND(I542*H542,2)</f>
        <v>0</v>
      </c>
      <c r="BL542" s="24" t="s">
        <v>135</v>
      </c>
      <c r="BM542" s="24" t="s">
        <v>755</v>
      </c>
    </row>
    <row r="543" spans="2:65" s="12" customFormat="1">
      <c r="B543" s="215"/>
      <c r="C543" s="216"/>
      <c r="D543" s="206" t="s">
        <v>145</v>
      </c>
      <c r="E543" s="217" t="s">
        <v>22</v>
      </c>
      <c r="F543" s="218" t="s">
        <v>756</v>
      </c>
      <c r="G543" s="216"/>
      <c r="H543" s="219">
        <v>249.47</v>
      </c>
      <c r="I543" s="220"/>
      <c r="J543" s="216"/>
      <c r="K543" s="216"/>
      <c r="L543" s="221"/>
      <c r="M543" s="222"/>
      <c r="N543" s="223"/>
      <c r="O543" s="223"/>
      <c r="P543" s="223"/>
      <c r="Q543" s="223"/>
      <c r="R543" s="223"/>
      <c r="S543" s="223"/>
      <c r="T543" s="224"/>
      <c r="AT543" s="225" t="s">
        <v>145</v>
      </c>
      <c r="AU543" s="225" t="s">
        <v>82</v>
      </c>
      <c r="AV543" s="12" t="s">
        <v>82</v>
      </c>
      <c r="AW543" s="12" t="s">
        <v>37</v>
      </c>
      <c r="AX543" s="12" t="s">
        <v>73</v>
      </c>
      <c r="AY543" s="225" t="s">
        <v>128</v>
      </c>
    </row>
    <row r="544" spans="2:65" s="13" customFormat="1">
      <c r="B544" s="226"/>
      <c r="C544" s="227"/>
      <c r="D544" s="206" t="s">
        <v>145</v>
      </c>
      <c r="E544" s="228" t="s">
        <v>22</v>
      </c>
      <c r="F544" s="229" t="s">
        <v>148</v>
      </c>
      <c r="G544" s="227"/>
      <c r="H544" s="230">
        <v>249.47</v>
      </c>
      <c r="I544" s="231"/>
      <c r="J544" s="227"/>
      <c r="K544" s="227"/>
      <c r="L544" s="232"/>
      <c r="M544" s="233"/>
      <c r="N544" s="234"/>
      <c r="O544" s="234"/>
      <c r="P544" s="234"/>
      <c r="Q544" s="234"/>
      <c r="R544" s="234"/>
      <c r="S544" s="234"/>
      <c r="T544" s="235"/>
      <c r="AT544" s="236" t="s">
        <v>145</v>
      </c>
      <c r="AU544" s="236" t="s">
        <v>82</v>
      </c>
      <c r="AV544" s="13" t="s">
        <v>135</v>
      </c>
      <c r="AW544" s="13" t="s">
        <v>37</v>
      </c>
      <c r="AX544" s="13" t="s">
        <v>24</v>
      </c>
      <c r="AY544" s="236" t="s">
        <v>128</v>
      </c>
    </row>
    <row r="545" spans="2:65" s="1" customFormat="1" ht="16.5" customHeight="1">
      <c r="B545" s="41"/>
      <c r="C545" s="248" t="s">
        <v>757</v>
      </c>
      <c r="D545" s="248" t="s">
        <v>359</v>
      </c>
      <c r="E545" s="249" t="s">
        <v>758</v>
      </c>
      <c r="F545" s="250" t="s">
        <v>759</v>
      </c>
      <c r="G545" s="251" t="s">
        <v>133</v>
      </c>
      <c r="H545" s="252">
        <v>72.72</v>
      </c>
      <c r="I545" s="253"/>
      <c r="J545" s="254">
        <f>ROUND(I545*H545,2)</f>
        <v>0</v>
      </c>
      <c r="K545" s="250" t="s">
        <v>330</v>
      </c>
      <c r="L545" s="255"/>
      <c r="M545" s="256" t="s">
        <v>22</v>
      </c>
      <c r="N545" s="257" t="s">
        <v>44</v>
      </c>
      <c r="O545" s="42"/>
      <c r="P545" s="201">
        <f>O545*H545</f>
        <v>0</v>
      </c>
      <c r="Q545" s="201">
        <v>5.0999999999999997E-2</v>
      </c>
      <c r="R545" s="201">
        <f>Q545*H545</f>
        <v>3.7087199999999996</v>
      </c>
      <c r="S545" s="201">
        <v>0</v>
      </c>
      <c r="T545" s="202">
        <f>S545*H545</f>
        <v>0</v>
      </c>
      <c r="AR545" s="24" t="s">
        <v>172</v>
      </c>
      <c r="AT545" s="24" t="s">
        <v>359</v>
      </c>
      <c r="AU545" s="24" t="s">
        <v>82</v>
      </c>
      <c r="AY545" s="24" t="s">
        <v>128</v>
      </c>
      <c r="BE545" s="203">
        <f>IF(N545="základní",J545,0)</f>
        <v>0</v>
      </c>
      <c r="BF545" s="203">
        <f>IF(N545="snížená",J545,0)</f>
        <v>0</v>
      </c>
      <c r="BG545" s="203">
        <f>IF(N545="zákl. přenesená",J545,0)</f>
        <v>0</v>
      </c>
      <c r="BH545" s="203">
        <f>IF(N545="sníž. přenesená",J545,0)</f>
        <v>0</v>
      </c>
      <c r="BI545" s="203">
        <f>IF(N545="nulová",J545,0)</f>
        <v>0</v>
      </c>
      <c r="BJ545" s="24" t="s">
        <v>24</v>
      </c>
      <c r="BK545" s="203">
        <f>ROUND(I545*H545,2)</f>
        <v>0</v>
      </c>
      <c r="BL545" s="24" t="s">
        <v>135</v>
      </c>
      <c r="BM545" s="24" t="s">
        <v>760</v>
      </c>
    </row>
    <row r="546" spans="2:65" s="12" customFormat="1">
      <c r="B546" s="215"/>
      <c r="C546" s="216"/>
      <c r="D546" s="206" t="s">
        <v>145</v>
      </c>
      <c r="E546" s="217" t="s">
        <v>22</v>
      </c>
      <c r="F546" s="218" t="s">
        <v>761</v>
      </c>
      <c r="G546" s="216"/>
      <c r="H546" s="219">
        <v>72.72</v>
      </c>
      <c r="I546" s="220"/>
      <c r="J546" s="216"/>
      <c r="K546" s="216"/>
      <c r="L546" s="221"/>
      <c r="M546" s="222"/>
      <c r="N546" s="223"/>
      <c r="O546" s="223"/>
      <c r="P546" s="223"/>
      <c r="Q546" s="223"/>
      <c r="R546" s="223"/>
      <c r="S546" s="223"/>
      <c r="T546" s="224"/>
      <c r="AT546" s="225" t="s">
        <v>145</v>
      </c>
      <c r="AU546" s="225" t="s">
        <v>82</v>
      </c>
      <c r="AV546" s="12" t="s">
        <v>82</v>
      </c>
      <c r="AW546" s="12" t="s">
        <v>37</v>
      </c>
      <c r="AX546" s="12" t="s">
        <v>73</v>
      </c>
      <c r="AY546" s="225" t="s">
        <v>128</v>
      </c>
    </row>
    <row r="547" spans="2:65" s="13" customFormat="1">
      <c r="B547" s="226"/>
      <c r="C547" s="227"/>
      <c r="D547" s="206" t="s">
        <v>145</v>
      </c>
      <c r="E547" s="228" t="s">
        <v>22</v>
      </c>
      <c r="F547" s="229" t="s">
        <v>148</v>
      </c>
      <c r="G547" s="227"/>
      <c r="H547" s="230">
        <v>72.72</v>
      </c>
      <c r="I547" s="231"/>
      <c r="J547" s="227"/>
      <c r="K547" s="227"/>
      <c r="L547" s="232"/>
      <c r="M547" s="233"/>
      <c r="N547" s="234"/>
      <c r="O547" s="234"/>
      <c r="P547" s="234"/>
      <c r="Q547" s="234"/>
      <c r="R547" s="234"/>
      <c r="S547" s="234"/>
      <c r="T547" s="235"/>
      <c r="AT547" s="236" t="s">
        <v>145</v>
      </c>
      <c r="AU547" s="236" t="s">
        <v>82</v>
      </c>
      <c r="AV547" s="13" t="s">
        <v>135</v>
      </c>
      <c r="AW547" s="13" t="s">
        <v>37</v>
      </c>
      <c r="AX547" s="13" t="s">
        <v>24</v>
      </c>
      <c r="AY547" s="236" t="s">
        <v>128</v>
      </c>
    </row>
    <row r="548" spans="2:65" s="1" customFormat="1" ht="16.5" customHeight="1">
      <c r="B548" s="41"/>
      <c r="C548" s="248" t="s">
        <v>762</v>
      </c>
      <c r="D548" s="248" t="s">
        <v>359</v>
      </c>
      <c r="E548" s="249" t="s">
        <v>763</v>
      </c>
      <c r="F548" s="250" t="s">
        <v>764</v>
      </c>
      <c r="G548" s="251" t="s">
        <v>133</v>
      </c>
      <c r="H548" s="252">
        <v>6.06</v>
      </c>
      <c r="I548" s="253"/>
      <c r="J548" s="254">
        <f>ROUND(I548*H548,2)</f>
        <v>0</v>
      </c>
      <c r="K548" s="250" t="s">
        <v>134</v>
      </c>
      <c r="L548" s="255"/>
      <c r="M548" s="256" t="s">
        <v>22</v>
      </c>
      <c r="N548" s="257" t="s">
        <v>44</v>
      </c>
      <c r="O548" s="42"/>
      <c r="P548" s="201">
        <f>O548*H548</f>
        <v>0</v>
      </c>
      <c r="Q548" s="201">
        <v>5.5E-2</v>
      </c>
      <c r="R548" s="201">
        <f>Q548*H548</f>
        <v>0.33329999999999999</v>
      </c>
      <c r="S548" s="201">
        <v>0</v>
      </c>
      <c r="T548" s="202">
        <f>S548*H548</f>
        <v>0</v>
      </c>
      <c r="AR548" s="24" t="s">
        <v>172</v>
      </c>
      <c r="AT548" s="24" t="s">
        <v>359</v>
      </c>
      <c r="AU548" s="24" t="s">
        <v>82</v>
      </c>
      <c r="AY548" s="24" t="s">
        <v>128</v>
      </c>
      <c r="BE548" s="203">
        <f>IF(N548="základní",J548,0)</f>
        <v>0</v>
      </c>
      <c r="BF548" s="203">
        <f>IF(N548="snížená",J548,0)</f>
        <v>0</v>
      </c>
      <c r="BG548" s="203">
        <f>IF(N548="zákl. přenesená",J548,0)</f>
        <v>0</v>
      </c>
      <c r="BH548" s="203">
        <f>IF(N548="sníž. přenesená",J548,0)</f>
        <v>0</v>
      </c>
      <c r="BI548" s="203">
        <f>IF(N548="nulová",J548,0)</f>
        <v>0</v>
      </c>
      <c r="BJ548" s="24" t="s">
        <v>24</v>
      </c>
      <c r="BK548" s="203">
        <f>ROUND(I548*H548,2)</f>
        <v>0</v>
      </c>
      <c r="BL548" s="24" t="s">
        <v>135</v>
      </c>
      <c r="BM548" s="24" t="s">
        <v>765</v>
      </c>
    </row>
    <row r="549" spans="2:65" s="12" customFormat="1">
      <c r="B549" s="215"/>
      <c r="C549" s="216"/>
      <c r="D549" s="206" t="s">
        <v>145</v>
      </c>
      <c r="E549" s="217" t="s">
        <v>22</v>
      </c>
      <c r="F549" s="218" t="s">
        <v>766</v>
      </c>
      <c r="G549" s="216"/>
      <c r="H549" s="219">
        <v>6.06</v>
      </c>
      <c r="I549" s="220"/>
      <c r="J549" s="216"/>
      <c r="K549" s="216"/>
      <c r="L549" s="221"/>
      <c r="M549" s="222"/>
      <c r="N549" s="223"/>
      <c r="O549" s="223"/>
      <c r="P549" s="223"/>
      <c r="Q549" s="223"/>
      <c r="R549" s="223"/>
      <c r="S549" s="223"/>
      <c r="T549" s="224"/>
      <c r="AT549" s="225" t="s">
        <v>145</v>
      </c>
      <c r="AU549" s="225" t="s">
        <v>82</v>
      </c>
      <c r="AV549" s="12" t="s">
        <v>82</v>
      </c>
      <c r="AW549" s="12" t="s">
        <v>37</v>
      </c>
      <c r="AX549" s="12" t="s">
        <v>24</v>
      </c>
      <c r="AY549" s="225" t="s">
        <v>128</v>
      </c>
    </row>
    <row r="550" spans="2:65" s="1" customFormat="1" ht="25.5" customHeight="1">
      <c r="B550" s="41"/>
      <c r="C550" s="248" t="s">
        <v>767</v>
      </c>
      <c r="D550" s="248" t="s">
        <v>359</v>
      </c>
      <c r="E550" s="249" t="s">
        <v>768</v>
      </c>
      <c r="F550" s="250" t="s">
        <v>769</v>
      </c>
      <c r="G550" s="251" t="s">
        <v>133</v>
      </c>
      <c r="H550" s="252">
        <v>6.06</v>
      </c>
      <c r="I550" s="253"/>
      <c r="J550" s="254">
        <f>ROUND(I550*H550,2)</f>
        <v>0</v>
      </c>
      <c r="K550" s="250" t="s">
        <v>134</v>
      </c>
      <c r="L550" s="255"/>
      <c r="M550" s="256" t="s">
        <v>22</v>
      </c>
      <c r="N550" s="257" t="s">
        <v>44</v>
      </c>
      <c r="O550" s="42"/>
      <c r="P550" s="201">
        <f>O550*H550</f>
        <v>0</v>
      </c>
      <c r="Q550" s="201">
        <v>6.0999999999999999E-2</v>
      </c>
      <c r="R550" s="201">
        <f>Q550*H550</f>
        <v>0.36965999999999999</v>
      </c>
      <c r="S550" s="201">
        <v>0</v>
      </c>
      <c r="T550" s="202">
        <f>S550*H550</f>
        <v>0</v>
      </c>
      <c r="AR550" s="24" t="s">
        <v>172</v>
      </c>
      <c r="AT550" s="24" t="s">
        <v>359</v>
      </c>
      <c r="AU550" s="24" t="s">
        <v>82</v>
      </c>
      <c r="AY550" s="24" t="s">
        <v>128</v>
      </c>
      <c r="BE550" s="203">
        <f>IF(N550="základní",J550,0)</f>
        <v>0</v>
      </c>
      <c r="BF550" s="203">
        <f>IF(N550="snížená",J550,0)</f>
        <v>0</v>
      </c>
      <c r="BG550" s="203">
        <f>IF(N550="zákl. přenesená",J550,0)</f>
        <v>0</v>
      </c>
      <c r="BH550" s="203">
        <f>IF(N550="sníž. přenesená",J550,0)</f>
        <v>0</v>
      </c>
      <c r="BI550" s="203">
        <f>IF(N550="nulová",J550,0)</f>
        <v>0</v>
      </c>
      <c r="BJ550" s="24" t="s">
        <v>24</v>
      </c>
      <c r="BK550" s="203">
        <f>ROUND(I550*H550,2)</f>
        <v>0</v>
      </c>
      <c r="BL550" s="24" t="s">
        <v>135</v>
      </c>
      <c r="BM550" s="24" t="s">
        <v>770</v>
      </c>
    </row>
    <row r="551" spans="2:65" s="12" customFormat="1">
      <c r="B551" s="215"/>
      <c r="C551" s="216"/>
      <c r="D551" s="206" t="s">
        <v>145</v>
      </c>
      <c r="E551" s="217" t="s">
        <v>22</v>
      </c>
      <c r="F551" s="218" t="s">
        <v>771</v>
      </c>
      <c r="G551" s="216"/>
      <c r="H551" s="219">
        <v>6.06</v>
      </c>
      <c r="I551" s="220"/>
      <c r="J551" s="216"/>
      <c r="K551" s="216"/>
      <c r="L551" s="221"/>
      <c r="M551" s="222"/>
      <c r="N551" s="223"/>
      <c r="O551" s="223"/>
      <c r="P551" s="223"/>
      <c r="Q551" s="223"/>
      <c r="R551" s="223"/>
      <c r="S551" s="223"/>
      <c r="T551" s="224"/>
      <c r="AT551" s="225" t="s">
        <v>145</v>
      </c>
      <c r="AU551" s="225" t="s">
        <v>82</v>
      </c>
      <c r="AV551" s="12" t="s">
        <v>82</v>
      </c>
      <c r="AW551" s="12" t="s">
        <v>37</v>
      </c>
      <c r="AX551" s="12" t="s">
        <v>24</v>
      </c>
      <c r="AY551" s="225" t="s">
        <v>128</v>
      </c>
    </row>
    <row r="552" spans="2:65" s="1" customFormat="1" ht="25.5" customHeight="1">
      <c r="B552" s="41"/>
      <c r="C552" s="248" t="s">
        <v>772</v>
      </c>
      <c r="D552" s="248" t="s">
        <v>359</v>
      </c>
      <c r="E552" s="249" t="s">
        <v>773</v>
      </c>
      <c r="F552" s="250" t="s">
        <v>774</v>
      </c>
      <c r="G552" s="251" t="s">
        <v>133</v>
      </c>
      <c r="H552" s="252">
        <v>4.04</v>
      </c>
      <c r="I552" s="253"/>
      <c r="J552" s="254">
        <f>ROUND(I552*H552,2)</f>
        <v>0</v>
      </c>
      <c r="K552" s="250" t="s">
        <v>134</v>
      </c>
      <c r="L552" s="255"/>
      <c r="M552" s="256" t="s">
        <v>22</v>
      </c>
      <c r="N552" s="257" t="s">
        <v>44</v>
      </c>
      <c r="O552" s="42"/>
      <c r="P552" s="201">
        <f>O552*H552</f>
        <v>0</v>
      </c>
      <c r="Q552" s="201">
        <v>6.4000000000000001E-2</v>
      </c>
      <c r="R552" s="201">
        <f>Q552*H552</f>
        <v>0.25856000000000001</v>
      </c>
      <c r="S552" s="201">
        <v>0</v>
      </c>
      <c r="T552" s="202">
        <f>S552*H552</f>
        <v>0</v>
      </c>
      <c r="AR552" s="24" t="s">
        <v>172</v>
      </c>
      <c r="AT552" s="24" t="s">
        <v>359</v>
      </c>
      <c r="AU552" s="24" t="s">
        <v>82</v>
      </c>
      <c r="AY552" s="24" t="s">
        <v>128</v>
      </c>
      <c r="BE552" s="203">
        <f>IF(N552="základní",J552,0)</f>
        <v>0</v>
      </c>
      <c r="BF552" s="203">
        <f>IF(N552="snížená",J552,0)</f>
        <v>0</v>
      </c>
      <c r="BG552" s="203">
        <f>IF(N552="zákl. přenesená",J552,0)</f>
        <v>0</v>
      </c>
      <c r="BH552" s="203">
        <f>IF(N552="sníž. přenesená",J552,0)</f>
        <v>0</v>
      </c>
      <c r="BI552" s="203">
        <f>IF(N552="nulová",J552,0)</f>
        <v>0</v>
      </c>
      <c r="BJ552" s="24" t="s">
        <v>24</v>
      </c>
      <c r="BK552" s="203">
        <f>ROUND(I552*H552,2)</f>
        <v>0</v>
      </c>
      <c r="BL552" s="24" t="s">
        <v>135</v>
      </c>
      <c r="BM552" s="24" t="s">
        <v>775</v>
      </c>
    </row>
    <row r="553" spans="2:65" s="12" customFormat="1">
      <c r="B553" s="215"/>
      <c r="C553" s="216"/>
      <c r="D553" s="206" t="s">
        <v>145</v>
      </c>
      <c r="E553" s="217" t="s">
        <v>22</v>
      </c>
      <c r="F553" s="218" t="s">
        <v>741</v>
      </c>
      <c r="G553" s="216"/>
      <c r="H553" s="219">
        <v>4.04</v>
      </c>
      <c r="I553" s="220"/>
      <c r="J553" s="216"/>
      <c r="K553" s="216"/>
      <c r="L553" s="221"/>
      <c r="M553" s="222"/>
      <c r="N553" s="223"/>
      <c r="O553" s="223"/>
      <c r="P553" s="223"/>
      <c r="Q553" s="223"/>
      <c r="R553" s="223"/>
      <c r="S553" s="223"/>
      <c r="T553" s="224"/>
      <c r="AT553" s="225" t="s">
        <v>145</v>
      </c>
      <c r="AU553" s="225" t="s">
        <v>82</v>
      </c>
      <c r="AV553" s="12" t="s">
        <v>82</v>
      </c>
      <c r="AW553" s="12" t="s">
        <v>37</v>
      </c>
      <c r="AX553" s="12" t="s">
        <v>24</v>
      </c>
      <c r="AY553" s="225" t="s">
        <v>128</v>
      </c>
    </row>
    <row r="554" spans="2:65" s="1" customFormat="1" ht="25.5" customHeight="1">
      <c r="B554" s="41"/>
      <c r="C554" s="192" t="s">
        <v>776</v>
      </c>
      <c r="D554" s="192" t="s">
        <v>130</v>
      </c>
      <c r="E554" s="193" t="s">
        <v>777</v>
      </c>
      <c r="F554" s="194" t="s">
        <v>778</v>
      </c>
      <c r="G554" s="195" t="s">
        <v>461</v>
      </c>
      <c r="H554" s="196">
        <v>62</v>
      </c>
      <c r="I554" s="197"/>
      <c r="J554" s="198">
        <f>ROUND(I554*H554,2)</f>
        <v>0</v>
      </c>
      <c r="K554" s="194" t="s">
        <v>134</v>
      </c>
      <c r="L554" s="61"/>
      <c r="M554" s="199" t="s">
        <v>22</v>
      </c>
      <c r="N554" s="200" t="s">
        <v>44</v>
      </c>
      <c r="O554" s="42"/>
      <c r="P554" s="201">
        <f>O554*H554</f>
        <v>0</v>
      </c>
      <c r="Q554" s="201">
        <v>0.12949959999999999</v>
      </c>
      <c r="R554" s="201">
        <f>Q554*H554</f>
        <v>8.0289751999999996</v>
      </c>
      <c r="S554" s="201">
        <v>0</v>
      </c>
      <c r="T554" s="202">
        <f>S554*H554</f>
        <v>0</v>
      </c>
      <c r="AR554" s="24" t="s">
        <v>135</v>
      </c>
      <c r="AT554" s="24" t="s">
        <v>130</v>
      </c>
      <c r="AU554" s="24" t="s">
        <v>82</v>
      </c>
      <c r="AY554" s="24" t="s">
        <v>128</v>
      </c>
      <c r="BE554" s="203">
        <f>IF(N554="základní",J554,0)</f>
        <v>0</v>
      </c>
      <c r="BF554" s="203">
        <f>IF(N554="snížená",J554,0)</f>
        <v>0</v>
      </c>
      <c r="BG554" s="203">
        <f>IF(N554="zákl. přenesená",J554,0)</f>
        <v>0</v>
      </c>
      <c r="BH554" s="203">
        <f>IF(N554="sníž. přenesená",J554,0)</f>
        <v>0</v>
      </c>
      <c r="BI554" s="203">
        <f>IF(N554="nulová",J554,0)</f>
        <v>0</v>
      </c>
      <c r="BJ554" s="24" t="s">
        <v>24</v>
      </c>
      <c r="BK554" s="203">
        <f>ROUND(I554*H554,2)</f>
        <v>0</v>
      </c>
      <c r="BL554" s="24" t="s">
        <v>135</v>
      </c>
      <c r="BM554" s="24" t="s">
        <v>779</v>
      </c>
    </row>
    <row r="555" spans="2:65" s="11" customFormat="1">
      <c r="B555" s="204"/>
      <c r="C555" s="205"/>
      <c r="D555" s="206" t="s">
        <v>145</v>
      </c>
      <c r="E555" s="207" t="s">
        <v>22</v>
      </c>
      <c r="F555" s="208" t="s">
        <v>146</v>
      </c>
      <c r="G555" s="205"/>
      <c r="H555" s="207" t="s">
        <v>22</v>
      </c>
      <c r="I555" s="209"/>
      <c r="J555" s="205"/>
      <c r="K555" s="205"/>
      <c r="L555" s="210"/>
      <c r="M555" s="211"/>
      <c r="N555" s="212"/>
      <c r="O555" s="212"/>
      <c r="P555" s="212"/>
      <c r="Q555" s="212"/>
      <c r="R555" s="212"/>
      <c r="S555" s="212"/>
      <c r="T555" s="213"/>
      <c r="AT555" s="214" t="s">
        <v>145</v>
      </c>
      <c r="AU555" s="214" t="s">
        <v>82</v>
      </c>
      <c r="AV555" s="11" t="s">
        <v>24</v>
      </c>
      <c r="AW555" s="11" t="s">
        <v>37</v>
      </c>
      <c r="AX555" s="11" t="s">
        <v>73</v>
      </c>
      <c r="AY555" s="214" t="s">
        <v>128</v>
      </c>
    </row>
    <row r="556" spans="2:65" s="12" customFormat="1">
      <c r="B556" s="215"/>
      <c r="C556" s="216"/>
      <c r="D556" s="206" t="s">
        <v>145</v>
      </c>
      <c r="E556" s="217" t="s">
        <v>22</v>
      </c>
      <c r="F556" s="218" t="s">
        <v>780</v>
      </c>
      <c r="G556" s="216"/>
      <c r="H556" s="219">
        <v>62</v>
      </c>
      <c r="I556" s="220"/>
      <c r="J556" s="216"/>
      <c r="K556" s="216"/>
      <c r="L556" s="221"/>
      <c r="M556" s="222"/>
      <c r="N556" s="223"/>
      <c r="O556" s="223"/>
      <c r="P556" s="223"/>
      <c r="Q556" s="223"/>
      <c r="R556" s="223"/>
      <c r="S556" s="223"/>
      <c r="T556" s="224"/>
      <c r="AT556" s="225" t="s">
        <v>145</v>
      </c>
      <c r="AU556" s="225" t="s">
        <v>82</v>
      </c>
      <c r="AV556" s="12" t="s">
        <v>82</v>
      </c>
      <c r="AW556" s="12" t="s">
        <v>37</v>
      </c>
      <c r="AX556" s="12" t="s">
        <v>73</v>
      </c>
      <c r="AY556" s="225" t="s">
        <v>128</v>
      </c>
    </row>
    <row r="557" spans="2:65" s="13" customFormat="1">
      <c r="B557" s="226"/>
      <c r="C557" s="227"/>
      <c r="D557" s="206" t="s">
        <v>145</v>
      </c>
      <c r="E557" s="228" t="s">
        <v>22</v>
      </c>
      <c r="F557" s="229" t="s">
        <v>148</v>
      </c>
      <c r="G557" s="227"/>
      <c r="H557" s="230">
        <v>62</v>
      </c>
      <c r="I557" s="231"/>
      <c r="J557" s="227"/>
      <c r="K557" s="227"/>
      <c r="L557" s="232"/>
      <c r="M557" s="233"/>
      <c r="N557" s="234"/>
      <c r="O557" s="234"/>
      <c r="P557" s="234"/>
      <c r="Q557" s="234"/>
      <c r="R557" s="234"/>
      <c r="S557" s="234"/>
      <c r="T557" s="235"/>
      <c r="AT557" s="236" t="s">
        <v>145</v>
      </c>
      <c r="AU557" s="236" t="s">
        <v>82</v>
      </c>
      <c r="AV557" s="13" t="s">
        <v>135</v>
      </c>
      <c r="AW557" s="13" t="s">
        <v>37</v>
      </c>
      <c r="AX557" s="13" t="s">
        <v>24</v>
      </c>
      <c r="AY557" s="236" t="s">
        <v>128</v>
      </c>
    </row>
    <row r="558" spans="2:65" s="1" customFormat="1" ht="16.5" customHeight="1">
      <c r="B558" s="41"/>
      <c r="C558" s="248" t="s">
        <v>781</v>
      </c>
      <c r="D558" s="248" t="s">
        <v>359</v>
      </c>
      <c r="E558" s="249" t="s">
        <v>782</v>
      </c>
      <c r="F558" s="250" t="s">
        <v>783</v>
      </c>
      <c r="G558" s="251" t="s">
        <v>133</v>
      </c>
      <c r="H558" s="252">
        <v>62.62</v>
      </c>
      <c r="I558" s="253"/>
      <c r="J558" s="254">
        <f>ROUND(I558*H558,2)</f>
        <v>0</v>
      </c>
      <c r="K558" s="250" t="s">
        <v>134</v>
      </c>
      <c r="L558" s="255"/>
      <c r="M558" s="256" t="s">
        <v>22</v>
      </c>
      <c r="N558" s="257" t="s">
        <v>44</v>
      </c>
      <c r="O558" s="42"/>
      <c r="P558" s="201">
        <f>O558*H558</f>
        <v>0</v>
      </c>
      <c r="Q558" s="201">
        <v>4.4999999999999998E-2</v>
      </c>
      <c r="R558" s="201">
        <f>Q558*H558</f>
        <v>2.8178999999999998</v>
      </c>
      <c r="S558" s="201">
        <v>0</v>
      </c>
      <c r="T558" s="202">
        <f>S558*H558</f>
        <v>0</v>
      </c>
      <c r="AR558" s="24" t="s">
        <v>172</v>
      </c>
      <c r="AT558" s="24" t="s">
        <v>359</v>
      </c>
      <c r="AU558" s="24" t="s">
        <v>82</v>
      </c>
      <c r="AY558" s="24" t="s">
        <v>128</v>
      </c>
      <c r="BE558" s="203">
        <f>IF(N558="základní",J558,0)</f>
        <v>0</v>
      </c>
      <c r="BF558" s="203">
        <f>IF(N558="snížená",J558,0)</f>
        <v>0</v>
      </c>
      <c r="BG558" s="203">
        <f>IF(N558="zákl. přenesená",J558,0)</f>
        <v>0</v>
      </c>
      <c r="BH558" s="203">
        <f>IF(N558="sníž. přenesená",J558,0)</f>
        <v>0</v>
      </c>
      <c r="BI558" s="203">
        <f>IF(N558="nulová",J558,0)</f>
        <v>0</v>
      </c>
      <c r="BJ558" s="24" t="s">
        <v>24</v>
      </c>
      <c r="BK558" s="203">
        <f>ROUND(I558*H558,2)</f>
        <v>0</v>
      </c>
      <c r="BL558" s="24" t="s">
        <v>135</v>
      </c>
      <c r="BM558" s="24" t="s">
        <v>784</v>
      </c>
    </row>
    <row r="559" spans="2:65" s="12" customFormat="1">
      <c r="B559" s="215"/>
      <c r="C559" s="216"/>
      <c r="D559" s="206" t="s">
        <v>145</v>
      </c>
      <c r="E559" s="217" t="s">
        <v>22</v>
      </c>
      <c r="F559" s="218" t="s">
        <v>785</v>
      </c>
      <c r="G559" s="216"/>
      <c r="H559" s="219">
        <v>62.62</v>
      </c>
      <c r="I559" s="220"/>
      <c r="J559" s="216"/>
      <c r="K559" s="216"/>
      <c r="L559" s="221"/>
      <c r="M559" s="222"/>
      <c r="N559" s="223"/>
      <c r="O559" s="223"/>
      <c r="P559" s="223"/>
      <c r="Q559" s="223"/>
      <c r="R559" s="223"/>
      <c r="S559" s="223"/>
      <c r="T559" s="224"/>
      <c r="AT559" s="225" t="s">
        <v>145</v>
      </c>
      <c r="AU559" s="225" t="s">
        <v>82</v>
      </c>
      <c r="AV559" s="12" t="s">
        <v>82</v>
      </c>
      <c r="AW559" s="12" t="s">
        <v>37</v>
      </c>
      <c r="AX559" s="12" t="s">
        <v>24</v>
      </c>
      <c r="AY559" s="225" t="s">
        <v>128</v>
      </c>
    </row>
    <row r="560" spans="2:65" s="1" customFormat="1" ht="25.5" customHeight="1">
      <c r="B560" s="41"/>
      <c r="C560" s="192" t="s">
        <v>786</v>
      </c>
      <c r="D560" s="192" t="s">
        <v>130</v>
      </c>
      <c r="E560" s="193" t="s">
        <v>787</v>
      </c>
      <c r="F560" s="194" t="s">
        <v>788</v>
      </c>
      <c r="G560" s="195" t="s">
        <v>461</v>
      </c>
      <c r="H560" s="196">
        <v>60</v>
      </c>
      <c r="I560" s="197"/>
      <c r="J560" s="198">
        <f>ROUND(I560*H560,2)</f>
        <v>0</v>
      </c>
      <c r="K560" s="194" t="s">
        <v>134</v>
      </c>
      <c r="L560" s="61"/>
      <c r="M560" s="199" t="s">
        <v>22</v>
      </c>
      <c r="N560" s="200" t="s">
        <v>44</v>
      </c>
      <c r="O560" s="42"/>
      <c r="P560" s="201">
        <f>O560*H560</f>
        <v>0</v>
      </c>
      <c r="Q560" s="201">
        <v>6.0999999999999997E-4</v>
      </c>
      <c r="R560" s="201">
        <f>Q560*H560</f>
        <v>3.6600000000000001E-2</v>
      </c>
      <c r="S560" s="201">
        <v>0</v>
      </c>
      <c r="T560" s="202">
        <f>S560*H560</f>
        <v>0</v>
      </c>
      <c r="AR560" s="24" t="s">
        <v>135</v>
      </c>
      <c r="AT560" s="24" t="s">
        <v>130</v>
      </c>
      <c r="AU560" s="24" t="s">
        <v>82</v>
      </c>
      <c r="AY560" s="24" t="s">
        <v>128</v>
      </c>
      <c r="BE560" s="203">
        <f>IF(N560="základní",J560,0)</f>
        <v>0</v>
      </c>
      <c r="BF560" s="203">
        <f>IF(N560="snížená",J560,0)</f>
        <v>0</v>
      </c>
      <c r="BG560" s="203">
        <f>IF(N560="zákl. přenesená",J560,0)</f>
        <v>0</v>
      </c>
      <c r="BH560" s="203">
        <f>IF(N560="sníž. přenesená",J560,0)</f>
        <v>0</v>
      </c>
      <c r="BI560" s="203">
        <f>IF(N560="nulová",J560,0)</f>
        <v>0</v>
      </c>
      <c r="BJ560" s="24" t="s">
        <v>24</v>
      </c>
      <c r="BK560" s="203">
        <f>ROUND(I560*H560,2)</f>
        <v>0</v>
      </c>
      <c r="BL560" s="24" t="s">
        <v>135</v>
      </c>
      <c r="BM560" s="24" t="s">
        <v>789</v>
      </c>
    </row>
    <row r="561" spans="2:65" s="11" customFormat="1">
      <c r="B561" s="204"/>
      <c r="C561" s="205"/>
      <c r="D561" s="206" t="s">
        <v>145</v>
      </c>
      <c r="E561" s="207" t="s">
        <v>22</v>
      </c>
      <c r="F561" s="208" t="s">
        <v>474</v>
      </c>
      <c r="G561" s="205"/>
      <c r="H561" s="207" t="s">
        <v>22</v>
      </c>
      <c r="I561" s="209"/>
      <c r="J561" s="205"/>
      <c r="K561" s="205"/>
      <c r="L561" s="210"/>
      <c r="M561" s="211"/>
      <c r="N561" s="212"/>
      <c r="O561" s="212"/>
      <c r="P561" s="212"/>
      <c r="Q561" s="212"/>
      <c r="R561" s="212"/>
      <c r="S561" s="212"/>
      <c r="T561" s="213"/>
      <c r="AT561" s="214" t="s">
        <v>145</v>
      </c>
      <c r="AU561" s="214" t="s">
        <v>82</v>
      </c>
      <c r="AV561" s="11" t="s">
        <v>24</v>
      </c>
      <c r="AW561" s="11" t="s">
        <v>37</v>
      </c>
      <c r="AX561" s="11" t="s">
        <v>73</v>
      </c>
      <c r="AY561" s="214" t="s">
        <v>128</v>
      </c>
    </row>
    <row r="562" spans="2:65" s="12" customFormat="1">
      <c r="B562" s="215"/>
      <c r="C562" s="216"/>
      <c r="D562" s="206" t="s">
        <v>145</v>
      </c>
      <c r="E562" s="217" t="s">
        <v>22</v>
      </c>
      <c r="F562" s="218" t="s">
        <v>475</v>
      </c>
      <c r="G562" s="216"/>
      <c r="H562" s="219">
        <v>60</v>
      </c>
      <c r="I562" s="220"/>
      <c r="J562" s="216"/>
      <c r="K562" s="216"/>
      <c r="L562" s="221"/>
      <c r="M562" s="222"/>
      <c r="N562" s="223"/>
      <c r="O562" s="223"/>
      <c r="P562" s="223"/>
      <c r="Q562" s="223"/>
      <c r="R562" s="223"/>
      <c r="S562" s="223"/>
      <c r="T562" s="224"/>
      <c r="AT562" s="225" t="s">
        <v>145</v>
      </c>
      <c r="AU562" s="225" t="s">
        <v>82</v>
      </c>
      <c r="AV562" s="12" t="s">
        <v>82</v>
      </c>
      <c r="AW562" s="12" t="s">
        <v>37</v>
      </c>
      <c r="AX562" s="12" t="s">
        <v>73</v>
      </c>
      <c r="AY562" s="225" t="s">
        <v>128</v>
      </c>
    </row>
    <row r="563" spans="2:65" s="13" customFormat="1">
      <c r="B563" s="226"/>
      <c r="C563" s="227"/>
      <c r="D563" s="206" t="s">
        <v>145</v>
      </c>
      <c r="E563" s="228" t="s">
        <v>22</v>
      </c>
      <c r="F563" s="229" t="s">
        <v>148</v>
      </c>
      <c r="G563" s="227"/>
      <c r="H563" s="230">
        <v>60</v>
      </c>
      <c r="I563" s="231"/>
      <c r="J563" s="227"/>
      <c r="K563" s="227"/>
      <c r="L563" s="232"/>
      <c r="M563" s="233"/>
      <c r="N563" s="234"/>
      <c r="O563" s="234"/>
      <c r="P563" s="234"/>
      <c r="Q563" s="234"/>
      <c r="R563" s="234"/>
      <c r="S563" s="234"/>
      <c r="T563" s="235"/>
      <c r="AT563" s="236" t="s">
        <v>145</v>
      </c>
      <c r="AU563" s="236" t="s">
        <v>82</v>
      </c>
      <c r="AV563" s="13" t="s">
        <v>135</v>
      </c>
      <c r="AW563" s="13" t="s">
        <v>37</v>
      </c>
      <c r="AX563" s="13" t="s">
        <v>24</v>
      </c>
      <c r="AY563" s="236" t="s">
        <v>128</v>
      </c>
    </row>
    <row r="564" spans="2:65" s="10" customFormat="1" ht="29.85" customHeight="1">
      <c r="B564" s="176"/>
      <c r="C564" s="177"/>
      <c r="D564" s="178" t="s">
        <v>72</v>
      </c>
      <c r="E564" s="190" t="s">
        <v>790</v>
      </c>
      <c r="F564" s="190" t="s">
        <v>791</v>
      </c>
      <c r="G564" s="177"/>
      <c r="H564" s="177"/>
      <c r="I564" s="180"/>
      <c r="J564" s="191">
        <f>BK564</f>
        <v>0</v>
      </c>
      <c r="K564" s="177"/>
      <c r="L564" s="182"/>
      <c r="M564" s="183"/>
      <c r="N564" s="184"/>
      <c r="O564" s="184"/>
      <c r="P564" s="185">
        <f>P565</f>
        <v>0</v>
      </c>
      <c r="Q564" s="184"/>
      <c r="R564" s="185">
        <f>R565</f>
        <v>0</v>
      </c>
      <c r="S564" s="184"/>
      <c r="T564" s="186">
        <f>T565</f>
        <v>0</v>
      </c>
      <c r="AR564" s="187" t="s">
        <v>24</v>
      </c>
      <c r="AT564" s="188" t="s">
        <v>72</v>
      </c>
      <c r="AU564" s="188" t="s">
        <v>24</v>
      </c>
      <c r="AY564" s="187" t="s">
        <v>128</v>
      </c>
      <c r="BK564" s="189">
        <f>BK565</f>
        <v>0</v>
      </c>
    </row>
    <row r="565" spans="2:65" s="1" customFormat="1" ht="25.5" customHeight="1">
      <c r="B565" s="41"/>
      <c r="C565" s="192" t="s">
        <v>792</v>
      </c>
      <c r="D565" s="192" t="s">
        <v>130</v>
      </c>
      <c r="E565" s="193" t="s">
        <v>793</v>
      </c>
      <c r="F565" s="194" t="s">
        <v>794</v>
      </c>
      <c r="G565" s="195" t="s">
        <v>329</v>
      </c>
      <c r="H565" s="196">
        <v>1791.7360000000001</v>
      </c>
      <c r="I565" s="197"/>
      <c r="J565" s="198">
        <f>ROUND(I565*H565,2)</f>
        <v>0</v>
      </c>
      <c r="K565" s="194" t="s">
        <v>134</v>
      </c>
      <c r="L565" s="61"/>
      <c r="M565" s="199" t="s">
        <v>22</v>
      </c>
      <c r="N565" s="200" t="s">
        <v>44</v>
      </c>
      <c r="O565" s="42"/>
      <c r="P565" s="201">
        <f>O565*H565</f>
        <v>0</v>
      </c>
      <c r="Q565" s="201">
        <v>0</v>
      </c>
      <c r="R565" s="201">
        <f>Q565*H565</f>
        <v>0</v>
      </c>
      <c r="S565" s="201">
        <v>0</v>
      </c>
      <c r="T565" s="202">
        <f>S565*H565</f>
        <v>0</v>
      </c>
      <c r="AR565" s="24" t="s">
        <v>135</v>
      </c>
      <c r="AT565" s="24" t="s">
        <v>130</v>
      </c>
      <c r="AU565" s="24" t="s">
        <v>82</v>
      </c>
      <c r="AY565" s="24" t="s">
        <v>128</v>
      </c>
      <c r="BE565" s="203">
        <f>IF(N565="základní",J565,0)</f>
        <v>0</v>
      </c>
      <c r="BF565" s="203">
        <f>IF(N565="snížená",J565,0)</f>
        <v>0</v>
      </c>
      <c r="BG565" s="203">
        <f>IF(N565="zákl. přenesená",J565,0)</f>
        <v>0</v>
      </c>
      <c r="BH565" s="203">
        <f>IF(N565="sníž. přenesená",J565,0)</f>
        <v>0</v>
      </c>
      <c r="BI565" s="203">
        <f>IF(N565="nulová",J565,0)</f>
        <v>0</v>
      </c>
      <c r="BJ565" s="24" t="s">
        <v>24</v>
      </c>
      <c r="BK565" s="203">
        <f>ROUND(I565*H565,2)</f>
        <v>0</v>
      </c>
      <c r="BL565" s="24" t="s">
        <v>135</v>
      </c>
      <c r="BM565" s="24" t="s">
        <v>795</v>
      </c>
    </row>
    <row r="566" spans="2:65" s="10" customFormat="1" ht="37.35" customHeight="1">
      <c r="B566" s="176"/>
      <c r="C566" s="177"/>
      <c r="D566" s="178" t="s">
        <v>72</v>
      </c>
      <c r="E566" s="179" t="s">
        <v>796</v>
      </c>
      <c r="F566" s="179" t="s">
        <v>797</v>
      </c>
      <c r="G566" s="177"/>
      <c r="H566" s="177"/>
      <c r="I566" s="180"/>
      <c r="J566" s="181">
        <f>BK566</f>
        <v>0</v>
      </c>
      <c r="K566" s="177"/>
      <c r="L566" s="182"/>
      <c r="M566" s="183"/>
      <c r="N566" s="184"/>
      <c r="O566" s="184"/>
      <c r="P566" s="185">
        <f>P567</f>
        <v>0</v>
      </c>
      <c r="Q566" s="184"/>
      <c r="R566" s="185">
        <f>R567</f>
        <v>0</v>
      </c>
      <c r="S566" s="184"/>
      <c r="T566" s="186">
        <f>T567</f>
        <v>0</v>
      </c>
      <c r="AR566" s="187" t="s">
        <v>156</v>
      </c>
      <c r="AT566" s="188" t="s">
        <v>72</v>
      </c>
      <c r="AU566" s="188" t="s">
        <v>73</v>
      </c>
      <c r="AY566" s="187" t="s">
        <v>128</v>
      </c>
      <c r="BK566" s="189">
        <f>BK567</f>
        <v>0</v>
      </c>
    </row>
    <row r="567" spans="2:65" s="10" customFormat="1" ht="19.899999999999999" customHeight="1">
      <c r="B567" s="176"/>
      <c r="C567" s="177"/>
      <c r="D567" s="178" t="s">
        <v>72</v>
      </c>
      <c r="E567" s="190" t="s">
        <v>798</v>
      </c>
      <c r="F567" s="190" t="s">
        <v>799</v>
      </c>
      <c r="G567" s="177"/>
      <c r="H567" s="177"/>
      <c r="I567" s="180"/>
      <c r="J567" s="191">
        <f>BK567</f>
        <v>0</v>
      </c>
      <c r="K567" s="177"/>
      <c r="L567" s="182"/>
      <c r="M567" s="183"/>
      <c r="N567" s="184"/>
      <c r="O567" s="184"/>
      <c r="P567" s="185">
        <f>SUM(P568:P577)</f>
        <v>0</v>
      </c>
      <c r="Q567" s="184"/>
      <c r="R567" s="185">
        <f>SUM(R568:R577)</f>
        <v>0</v>
      </c>
      <c r="S567" s="184"/>
      <c r="T567" s="186">
        <f>SUM(T568:T577)</f>
        <v>0</v>
      </c>
      <c r="AR567" s="187" t="s">
        <v>156</v>
      </c>
      <c r="AT567" s="188" t="s">
        <v>72</v>
      </c>
      <c r="AU567" s="188" t="s">
        <v>24</v>
      </c>
      <c r="AY567" s="187" t="s">
        <v>128</v>
      </c>
      <c r="BK567" s="189">
        <f>SUM(BK568:BK577)</f>
        <v>0</v>
      </c>
    </row>
    <row r="568" spans="2:65" s="1" customFormat="1" ht="25.5" customHeight="1">
      <c r="B568" s="41"/>
      <c r="C568" s="192" t="s">
        <v>800</v>
      </c>
      <c r="D568" s="192" t="s">
        <v>130</v>
      </c>
      <c r="E568" s="193" t="s">
        <v>801</v>
      </c>
      <c r="F568" s="194" t="s">
        <v>802</v>
      </c>
      <c r="G568" s="195" t="s">
        <v>803</v>
      </c>
      <c r="H568" s="196">
        <v>1</v>
      </c>
      <c r="I568" s="197"/>
      <c r="J568" s="198">
        <f t="shared" ref="J568:J577" si="10">ROUND(I568*H568,2)</f>
        <v>0</v>
      </c>
      <c r="K568" s="194" t="s">
        <v>22</v>
      </c>
      <c r="L568" s="61"/>
      <c r="M568" s="199" t="s">
        <v>22</v>
      </c>
      <c r="N568" s="200" t="s">
        <v>44</v>
      </c>
      <c r="O568" s="42"/>
      <c r="P568" s="201">
        <f t="shared" ref="P568:P577" si="11">O568*H568</f>
        <v>0</v>
      </c>
      <c r="Q568" s="201">
        <v>0</v>
      </c>
      <c r="R568" s="201">
        <f t="shared" ref="R568:R577" si="12">Q568*H568</f>
        <v>0</v>
      </c>
      <c r="S568" s="201">
        <v>0</v>
      </c>
      <c r="T568" s="202">
        <f t="shared" ref="T568:T577" si="13">S568*H568</f>
        <v>0</v>
      </c>
      <c r="AR568" s="24" t="s">
        <v>804</v>
      </c>
      <c r="AT568" s="24" t="s">
        <v>130</v>
      </c>
      <c r="AU568" s="24" t="s">
        <v>82</v>
      </c>
      <c r="AY568" s="24" t="s">
        <v>128</v>
      </c>
      <c r="BE568" s="203">
        <f t="shared" ref="BE568:BE577" si="14">IF(N568="základní",J568,0)</f>
        <v>0</v>
      </c>
      <c r="BF568" s="203">
        <f t="shared" ref="BF568:BF577" si="15">IF(N568="snížená",J568,0)</f>
        <v>0</v>
      </c>
      <c r="BG568" s="203">
        <f t="shared" ref="BG568:BG577" si="16">IF(N568="zákl. přenesená",J568,0)</f>
        <v>0</v>
      </c>
      <c r="BH568" s="203">
        <f t="shared" ref="BH568:BH577" si="17">IF(N568="sníž. přenesená",J568,0)</f>
        <v>0</v>
      </c>
      <c r="BI568" s="203">
        <f t="shared" ref="BI568:BI577" si="18">IF(N568="nulová",J568,0)</f>
        <v>0</v>
      </c>
      <c r="BJ568" s="24" t="s">
        <v>24</v>
      </c>
      <c r="BK568" s="203">
        <f t="shared" ref="BK568:BK577" si="19">ROUND(I568*H568,2)</f>
        <v>0</v>
      </c>
      <c r="BL568" s="24" t="s">
        <v>804</v>
      </c>
      <c r="BM568" s="24" t="s">
        <v>805</v>
      </c>
    </row>
    <row r="569" spans="2:65" s="1" customFormat="1" ht="16.5" customHeight="1">
      <c r="B569" s="41"/>
      <c r="C569" s="192" t="s">
        <v>806</v>
      </c>
      <c r="D569" s="192" t="s">
        <v>130</v>
      </c>
      <c r="E569" s="193" t="s">
        <v>807</v>
      </c>
      <c r="F569" s="194" t="s">
        <v>808</v>
      </c>
      <c r="G569" s="195" t="s">
        <v>803</v>
      </c>
      <c r="H569" s="196">
        <v>1</v>
      </c>
      <c r="I569" s="197"/>
      <c r="J569" s="198">
        <f t="shared" si="10"/>
        <v>0</v>
      </c>
      <c r="K569" s="194" t="s">
        <v>22</v>
      </c>
      <c r="L569" s="61"/>
      <c r="M569" s="199" t="s">
        <v>22</v>
      </c>
      <c r="N569" s="200" t="s">
        <v>44</v>
      </c>
      <c r="O569" s="42"/>
      <c r="P569" s="201">
        <f t="shared" si="11"/>
        <v>0</v>
      </c>
      <c r="Q569" s="201">
        <v>0</v>
      </c>
      <c r="R569" s="201">
        <f t="shared" si="12"/>
        <v>0</v>
      </c>
      <c r="S569" s="201">
        <v>0</v>
      </c>
      <c r="T569" s="202">
        <f t="shared" si="13"/>
        <v>0</v>
      </c>
      <c r="AR569" s="24" t="s">
        <v>804</v>
      </c>
      <c r="AT569" s="24" t="s">
        <v>130</v>
      </c>
      <c r="AU569" s="24" t="s">
        <v>82</v>
      </c>
      <c r="AY569" s="24" t="s">
        <v>128</v>
      </c>
      <c r="BE569" s="203">
        <f t="shared" si="14"/>
        <v>0</v>
      </c>
      <c r="BF569" s="203">
        <f t="shared" si="15"/>
        <v>0</v>
      </c>
      <c r="BG569" s="203">
        <f t="shared" si="16"/>
        <v>0</v>
      </c>
      <c r="BH569" s="203">
        <f t="shared" si="17"/>
        <v>0</v>
      </c>
      <c r="BI569" s="203">
        <f t="shared" si="18"/>
        <v>0</v>
      </c>
      <c r="BJ569" s="24" t="s">
        <v>24</v>
      </c>
      <c r="BK569" s="203">
        <f t="shared" si="19"/>
        <v>0</v>
      </c>
      <c r="BL569" s="24" t="s">
        <v>804</v>
      </c>
      <c r="BM569" s="24" t="s">
        <v>809</v>
      </c>
    </row>
    <row r="570" spans="2:65" s="1" customFormat="1" ht="16.5" customHeight="1">
      <c r="B570" s="41"/>
      <c r="C570" s="192" t="s">
        <v>810</v>
      </c>
      <c r="D570" s="192" t="s">
        <v>130</v>
      </c>
      <c r="E570" s="193" t="s">
        <v>811</v>
      </c>
      <c r="F570" s="194" t="s">
        <v>812</v>
      </c>
      <c r="G570" s="195" t="s">
        <v>803</v>
      </c>
      <c r="H570" s="196">
        <v>1</v>
      </c>
      <c r="I570" s="197"/>
      <c r="J570" s="198">
        <f t="shared" si="10"/>
        <v>0</v>
      </c>
      <c r="K570" s="194" t="s">
        <v>22</v>
      </c>
      <c r="L570" s="61"/>
      <c r="M570" s="199" t="s">
        <v>22</v>
      </c>
      <c r="N570" s="200" t="s">
        <v>44</v>
      </c>
      <c r="O570" s="42"/>
      <c r="P570" s="201">
        <f t="shared" si="11"/>
        <v>0</v>
      </c>
      <c r="Q570" s="201">
        <v>0</v>
      </c>
      <c r="R570" s="201">
        <f t="shared" si="12"/>
        <v>0</v>
      </c>
      <c r="S570" s="201">
        <v>0</v>
      </c>
      <c r="T570" s="202">
        <f t="shared" si="13"/>
        <v>0</v>
      </c>
      <c r="AR570" s="24" t="s">
        <v>804</v>
      </c>
      <c r="AT570" s="24" t="s">
        <v>130</v>
      </c>
      <c r="AU570" s="24" t="s">
        <v>82</v>
      </c>
      <c r="AY570" s="24" t="s">
        <v>128</v>
      </c>
      <c r="BE570" s="203">
        <f t="shared" si="14"/>
        <v>0</v>
      </c>
      <c r="BF570" s="203">
        <f t="shared" si="15"/>
        <v>0</v>
      </c>
      <c r="BG570" s="203">
        <f t="shared" si="16"/>
        <v>0</v>
      </c>
      <c r="BH570" s="203">
        <f t="shared" si="17"/>
        <v>0</v>
      </c>
      <c r="BI570" s="203">
        <f t="shared" si="18"/>
        <v>0</v>
      </c>
      <c r="BJ570" s="24" t="s">
        <v>24</v>
      </c>
      <c r="BK570" s="203">
        <f t="shared" si="19"/>
        <v>0</v>
      </c>
      <c r="BL570" s="24" t="s">
        <v>804</v>
      </c>
      <c r="BM570" s="24" t="s">
        <v>813</v>
      </c>
    </row>
    <row r="571" spans="2:65" s="1" customFormat="1" ht="16.5" customHeight="1">
      <c r="B571" s="41"/>
      <c r="C571" s="192" t="s">
        <v>814</v>
      </c>
      <c r="D571" s="192" t="s">
        <v>130</v>
      </c>
      <c r="E571" s="193" t="s">
        <v>815</v>
      </c>
      <c r="F571" s="194" t="s">
        <v>816</v>
      </c>
      <c r="G571" s="195" t="s">
        <v>803</v>
      </c>
      <c r="H571" s="196">
        <v>1</v>
      </c>
      <c r="I571" s="197"/>
      <c r="J571" s="198">
        <f t="shared" si="10"/>
        <v>0</v>
      </c>
      <c r="K571" s="194" t="s">
        <v>22</v>
      </c>
      <c r="L571" s="61"/>
      <c r="M571" s="199" t="s">
        <v>22</v>
      </c>
      <c r="N571" s="200" t="s">
        <v>44</v>
      </c>
      <c r="O571" s="42"/>
      <c r="P571" s="201">
        <f t="shared" si="11"/>
        <v>0</v>
      </c>
      <c r="Q571" s="201">
        <v>0</v>
      </c>
      <c r="R571" s="201">
        <f t="shared" si="12"/>
        <v>0</v>
      </c>
      <c r="S571" s="201">
        <v>0</v>
      </c>
      <c r="T571" s="202">
        <f t="shared" si="13"/>
        <v>0</v>
      </c>
      <c r="AR571" s="24" t="s">
        <v>804</v>
      </c>
      <c r="AT571" s="24" t="s">
        <v>130</v>
      </c>
      <c r="AU571" s="24" t="s">
        <v>82</v>
      </c>
      <c r="AY571" s="24" t="s">
        <v>128</v>
      </c>
      <c r="BE571" s="203">
        <f t="shared" si="14"/>
        <v>0</v>
      </c>
      <c r="BF571" s="203">
        <f t="shared" si="15"/>
        <v>0</v>
      </c>
      <c r="BG571" s="203">
        <f t="shared" si="16"/>
        <v>0</v>
      </c>
      <c r="BH571" s="203">
        <f t="shared" si="17"/>
        <v>0</v>
      </c>
      <c r="BI571" s="203">
        <f t="shared" si="18"/>
        <v>0</v>
      </c>
      <c r="BJ571" s="24" t="s">
        <v>24</v>
      </c>
      <c r="BK571" s="203">
        <f t="shared" si="19"/>
        <v>0</v>
      </c>
      <c r="BL571" s="24" t="s">
        <v>804</v>
      </c>
      <c r="BM571" s="24" t="s">
        <v>817</v>
      </c>
    </row>
    <row r="572" spans="2:65" s="1" customFormat="1" ht="16.5" customHeight="1">
      <c r="B572" s="41"/>
      <c r="C572" s="192" t="s">
        <v>818</v>
      </c>
      <c r="D572" s="192" t="s">
        <v>130</v>
      </c>
      <c r="E572" s="193" t="s">
        <v>819</v>
      </c>
      <c r="F572" s="194" t="s">
        <v>820</v>
      </c>
      <c r="G572" s="195" t="s">
        <v>803</v>
      </c>
      <c r="H572" s="196">
        <v>1</v>
      </c>
      <c r="I572" s="197"/>
      <c r="J572" s="198">
        <f t="shared" si="10"/>
        <v>0</v>
      </c>
      <c r="K572" s="194" t="s">
        <v>22</v>
      </c>
      <c r="L572" s="61"/>
      <c r="M572" s="199" t="s">
        <v>22</v>
      </c>
      <c r="N572" s="200" t="s">
        <v>44</v>
      </c>
      <c r="O572" s="42"/>
      <c r="P572" s="201">
        <f t="shared" si="11"/>
        <v>0</v>
      </c>
      <c r="Q572" s="201">
        <v>0</v>
      </c>
      <c r="R572" s="201">
        <f t="shared" si="12"/>
        <v>0</v>
      </c>
      <c r="S572" s="201">
        <v>0</v>
      </c>
      <c r="T572" s="202">
        <f t="shared" si="13"/>
        <v>0</v>
      </c>
      <c r="AR572" s="24" t="s">
        <v>804</v>
      </c>
      <c r="AT572" s="24" t="s">
        <v>130</v>
      </c>
      <c r="AU572" s="24" t="s">
        <v>82</v>
      </c>
      <c r="AY572" s="24" t="s">
        <v>128</v>
      </c>
      <c r="BE572" s="203">
        <f t="shared" si="14"/>
        <v>0</v>
      </c>
      <c r="BF572" s="203">
        <f t="shared" si="15"/>
        <v>0</v>
      </c>
      <c r="BG572" s="203">
        <f t="shared" si="16"/>
        <v>0</v>
      </c>
      <c r="BH572" s="203">
        <f t="shared" si="17"/>
        <v>0</v>
      </c>
      <c r="BI572" s="203">
        <f t="shared" si="18"/>
        <v>0</v>
      </c>
      <c r="BJ572" s="24" t="s">
        <v>24</v>
      </c>
      <c r="BK572" s="203">
        <f t="shared" si="19"/>
        <v>0</v>
      </c>
      <c r="BL572" s="24" t="s">
        <v>804</v>
      </c>
      <c r="BM572" s="24" t="s">
        <v>821</v>
      </c>
    </row>
    <row r="573" spans="2:65" s="1" customFormat="1" ht="25.5" customHeight="1">
      <c r="B573" s="41"/>
      <c r="C573" s="192" t="s">
        <v>822</v>
      </c>
      <c r="D573" s="192" t="s">
        <v>130</v>
      </c>
      <c r="E573" s="193" t="s">
        <v>823</v>
      </c>
      <c r="F573" s="194" t="s">
        <v>824</v>
      </c>
      <c r="G573" s="195" t="s">
        <v>803</v>
      </c>
      <c r="H573" s="196">
        <v>1</v>
      </c>
      <c r="I573" s="197"/>
      <c r="J573" s="198">
        <f t="shared" si="10"/>
        <v>0</v>
      </c>
      <c r="K573" s="194" t="s">
        <v>22</v>
      </c>
      <c r="L573" s="61"/>
      <c r="M573" s="199" t="s">
        <v>22</v>
      </c>
      <c r="N573" s="200" t="s">
        <v>44</v>
      </c>
      <c r="O573" s="42"/>
      <c r="P573" s="201">
        <f t="shared" si="11"/>
        <v>0</v>
      </c>
      <c r="Q573" s="201">
        <v>0</v>
      </c>
      <c r="R573" s="201">
        <f t="shared" si="12"/>
        <v>0</v>
      </c>
      <c r="S573" s="201">
        <v>0</v>
      </c>
      <c r="T573" s="202">
        <f t="shared" si="13"/>
        <v>0</v>
      </c>
      <c r="AR573" s="24" t="s">
        <v>804</v>
      </c>
      <c r="AT573" s="24" t="s">
        <v>130</v>
      </c>
      <c r="AU573" s="24" t="s">
        <v>82</v>
      </c>
      <c r="AY573" s="24" t="s">
        <v>128</v>
      </c>
      <c r="BE573" s="203">
        <f t="shared" si="14"/>
        <v>0</v>
      </c>
      <c r="BF573" s="203">
        <f t="shared" si="15"/>
        <v>0</v>
      </c>
      <c r="BG573" s="203">
        <f t="shared" si="16"/>
        <v>0</v>
      </c>
      <c r="BH573" s="203">
        <f t="shared" si="17"/>
        <v>0</v>
      </c>
      <c r="BI573" s="203">
        <f t="shared" si="18"/>
        <v>0</v>
      </c>
      <c r="BJ573" s="24" t="s">
        <v>24</v>
      </c>
      <c r="BK573" s="203">
        <f t="shared" si="19"/>
        <v>0</v>
      </c>
      <c r="BL573" s="24" t="s">
        <v>804</v>
      </c>
      <c r="BM573" s="24" t="s">
        <v>825</v>
      </c>
    </row>
    <row r="574" spans="2:65" s="1" customFormat="1" ht="16.5" customHeight="1">
      <c r="B574" s="41"/>
      <c r="C574" s="192" t="s">
        <v>826</v>
      </c>
      <c r="D574" s="192" t="s">
        <v>130</v>
      </c>
      <c r="E574" s="193" t="s">
        <v>827</v>
      </c>
      <c r="F574" s="194" t="s">
        <v>828</v>
      </c>
      <c r="G574" s="195" t="s">
        <v>803</v>
      </c>
      <c r="H574" s="196">
        <v>1</v>
      </c>
      <c r="I574" s="197"/>
      <c r="J574" s="198">
        <f t="shared" si="10"/>
        <v>0</v>
      </c>
      <c r="K574" s="194" t="s">
        <v>22</v>
      </c>
      <c r="L574" s="61"/>
      <c r="M574" s="199" t="s">
        <v>22</v>
      </c>
      <c r="N574" s="200" t="s">
        <v>44</v>
      </c>
      <c r="O574" s="42"/>
      <c r="P574" s="201">
        <f t="shared" si="11"/>
        <v>0</v>
      </c>
      <c r="Q574" s="201">
        <v>0</v>
      </c>
      <c r="R574" s="201">
        <f t="shared" si="12"/>
        <v>0</v>
      </c>
      <c r="S574" s="201">
        <v>0</v>
      </c>
      <c r="T574" s="202">
        <f t="shared" si="13"/>
        <v>0</v>
      </c>
      <c r="AR574" s="24" t="s">
        <v>804</v>
      </c>
      <c r="AT574" s="24" t="s">
        <v>130</v>
      </c>
      <c r="AU574" s="24" t="s">
        <v>82</v>
      </c>
      <c r="AY574" s="24" t="s">
        <v>128</v>
      </c>
      <c r="BE574" s="203">
        <f t="shared" si="14"/>
        <v>0</v>
      </c>
      <c r="BF574" s="203">
        <f t="shared" si="15"/>
        <v>0</v>
      </c>
      <c r="BG574" s="203">
        <f t="shared" si="16"/>
        <v>0</v>
      </c>
      <c r="BH574" s="203">
        <f t="shared" si="17"/>
        <v>0</v>
      </c>
      <c r="BI574" s="203">
        <f t="shared" si="18"/>
        <v>0</v>
      </c>
      <c r="BJ574" s="24" t="s">
        <v>24</v>
      </c>
      <c r="BK574" s="203">
        <f t="shared" si="19"/>
        <v>0</v>
      </c>
      <c r="BL574" s="24" t="s">
        <v>804</v>
      </c>
      <c r="BM574" s="24" t="s">
        <v>829</v>
      </c>
    </row>
    <row r="575" spans="2:65" s="1" customFormat="1" ht="16.5" customHeight="1">
      <c r="B575" s="41"/>
      <c r="C575" s="192" t="s">
        <v>830</v>
      </c>
      <c r="D575" s="192" t="s">
        <v>130</v>
      </c>
      <c r="E575" s="193" t="s">
        <v>831</v>
      </c>
      <c r="F575" s="194" t="s">
        <v>832</v>
      </c>
      <c r="G575" s="195" t="s">
        <v>803</v>
      </c>
      <c r="H575" s="196">
        <v>1</v>
      </c>
      <c r="I575" s="197"/>
      <c r="J575" s="198">
        <f t="shared" si="10"/>
        <v>0</v>
      </c>
      <c r="K575" s="194" t="s">
        <v>22</v>
      </c>
      <c r="L575" s="61"/>
      <c r="M575" s="199" t="s">
        <v>22</v>
      </c>
      <c r="N575" s="200" t="s">
        <v>44</v>
      </c>
      <c r="O575" s="42"/>
      <c r="P575" s="201">
        <f t="shared" si="11"/>
        <v>0</v>
      </c>
      <c r="Q575" s="201">
        <v>0</v>
      </c>
      <c r="R575" s="201">
        <f t="shared" si="12"/>
        <v>0</v>
      </c>
      <c r="S575" s="201">
        <v>0</v>
      </c>
      <c r="T575" s="202">
        <f t="shared" si="13"/>
        <v>0</v>
      </c>
      <c r="AR575" s="24" t="s">
        <v>804</v>
      </c>
      <c r="AT575" s="24" t="s">
        <v>130</v>
      </c>
      <c r="AU575" s="24" t="s">
        <v>82</v>
      </c>
      <c r="AY575" s="24" t="s">
        <v>128</v>
      </c>
      <c r="BE575" s="203">
        <f t="shared" si="14"/>
        <v>0</v>
      </c>
      <c r="BF575" s="203">
        <f t="shared" si="15"/>
        <v>0</v>
      </c>
      <c r="BG575" s="203">
        <f t="shared" si="16"/>
        <v>0</v>
      </c>
      <c r="BH575" s="203">
        <f t="shared" si="17"/>
        <v>0</v>
      </c>
      <c r="BI575" s="203">
        <f t="shared" si="18"/>
        <v>0</v>
      </c>
      <c r="BJ575" s="24" t="s">
        <v>24</v>
      </c>
      <c r="BK575" s="203">
        <f t="shared" si="19"/>
        <v>0</v>
      </c>
      <c r="BL575" s="24" t="s">
        <v>804</v>
      </c>
      <c r="BM575" s="24" t="s">
        <v>833</v>
      </c>
    </row>
    <row r="576" spans="2:65" s="1" customFormat="1" ht="16.5" customHeight="1">
      <c r="B576" s="41"/>
      <c r="C576" s="192" t="s">
        <v>834</v>
      </c>
      <c r="D576" s="192" t="s">
        <v>130</v>
      </c>
      <c r="E576" s="193" t="s">
        <v>835</v>
      </c>
      <c r="F576" s="194" t="s">
        <v>836</v>
      </c>
      <c r="G576" s="195" t="s">
        <v>803</v>
      </c>
      <c r="H576" s="196">
        <v>1</v>
      </c>
      <c r="I576" s="197"/>
      <c r="J576" s="198">
        <f t="shared" si="10"/>
        <v>0</v>
      </c>
      <c r="K576" s="194" t="s">
        <v>22</v>
      </c>
      <c r="L576" s="61"/>
      <c r="M576" s="199" t="s">
        <v>22</v>
      </c>
      <c r="N576" s="200" t="s">
        <v>44</v>
      </c>
      <c r="O576" s="42"/>
      <c r="P576" s="201">
        <f t="shared" si="11"/>
        <v>0</v>
      </c>
      <c r="Q576" s="201">
        <v>0</v>
      </c>
      <c r="R576" s="201">
        <f t="shared" si="12"/>
        <v>0</v>
      </c>
      <c r="S576" s="201">
        <v>0</v>
      </c>
      <c r="T576" s="202">
        <f t="shared" si="13"/>
        <v>0</v>
      </c>
      <c r="AR576" s="24" t="s">
        <v>804</v>
      </c>
      <c r="AT576" s="24" t="s">
        <v>130</v>
      </c>
      <c r="AU576" s="24" t="s">
        <v>82</v>
      </c>
      <c r="AY576" s="24" t="s">
        <v>128</v>
      </c>
      <c r="BE576" s="203">
        <f t="shared" si="14"/>
        <v>0</v>
      </c>
      <c r="BF576" s="203">
        <f t="shared" si="15"/>
        <v>0</v>
      </c>
      <c r="BG576" s="203">
        <f t="shared" si="16"/>
        <v>0</v>
      </c>
      <c r="BH576" s="203">
        <f t="shared" si="17"/>
        <v>0</v>
      </c>
      <c r="BI576" s="203">
        <f t="shared" si="18"/>
        <v>0</v>
      </c>
      <c r="BJ576" s="24" t="s">
        <v>24</v>
      </c>
      <c r="BK576" s="203">
        <f t="shared" si="19"/>
        <v>0</v>
      </c>
      <c r="BL576" s="24" t="s">
        <v>804</v>
      </c>
      <c r="BM576" s="24" t="s">
        <v>837</v>
      </c>
    </row>
    <row r="577" spans="2:65" s="1" customFormat="1" ht="25.5" customHeight="1">
      <c r="B577" s="41"/>
      <c r="C577" s="192" t="s">
        <v>838</v>
      </c>
      <c r="D577" s="192" t="s">
        <v>130</v>
      </c>
      <c r="E577" s="193" t="s">
        <v>839</v>
      </c>
      <c r="F577" s="194" t="s">
        <v>840</v>
      </c>
      <c r="G577" s="195" t="s">
        <v>803</v>
      </c>
      <c r="H577" s="196">
        <v>1</v>
      </c>
      <c r="I577" s="197"/>
      <c r="J577" s="198">
        <f t="shared" si="10"/>
        <v>0</v>
      </c>
      <c r="K577" s="194" t="s">
        <v>22</v>
      </c>
      <c r="L577" s="61"/>
      <c r="M577" s="199" t="s">
        <v>22</v>
      </c>
      <c r="N577" s="258" t="s">
        <v>44</v>
      </c>
      <c r="O577" s="259"/>
      <c r="P577" s="260">
        <f t="shared" si="11"/>
        <v>0</v>
      </c>
      <c r="Q577" s="260">
        <v>0</v>
      </c>
      <c r="R577" s="260">
        <f t="shared" si="12"/>
        <v>0</v>
      </c>
      <c r="S577" s="260">
        <v>0</v>
      </c>
      <c r="T577" s="261">
        <f t="shared" si="13"/>
        <v>0</v>
      </c>
      <c r="AR577" s="24" t="s">
        <v>804</v>
      </c>
      <c r="AT577" s="24" t="s">
        <v>130</v>
      </c>
      <c r="AU577" s="24" t="s">
        <v>82</v>
      </c>
      <c r="AY577" s="24" t="s">
        <v>128</v>
      </c>
      <c r="BE577" s="203">
        <f t="shared" si="14"/>
        <v>0</v>
      </c>
      <c r="BF577" s="203">
        <f t="shared" si="15"/>
        <v>0</v>
      </c>
      <c r="BG577" s="203">
        <f t="shared" si="16"/>
        <v>0</v>
      </c>
      <c r="BH577" s="203">
        <f t="shared" si="17"/>
        <v>0</v>
      </c>
      <c r="BI577" s="203">
        <f t="shared" si="18"/>
        <v>0</v>
      </c>
      <c r="BJ577" s="24" t="s">
        <v>24</v>
      </c>
      <c r="BK577" s="203">
        <f t="shared" si="19"/>
        <v>0</v>
      </c>
      <c r="BL577" s="24" t="s">
        <v>804</v>
      </c>
      <c r="BM577" s="24" t="s">
        <v>841</v>
      </c>
    </row>
    <row r="578" spans="2:65" s="1" customFormat="1" ht="6.95" customHeight="1">
      <c r="B578" s="56"/>
      <c r="C578" s="57"/>
      <c r="D578" s="57"/>
      <c r="E578" s="57"/>
      <c r="F578" s="57"/>
      <c r="G578" s="57"/>
      <c r="H578" s="57"/>
      <c r="I578" s="139"/>
      <c r="J578" s="57"/>
      <c r="K578" s="57"/>
      <c r="L578" s="61"/>
    </row>
  </sheetData>
  <sheetProtection algorithmName="SHA-512" hashValue="zbpgvLjCekcJ4O/XXCtwoyos9TkRg9fnAD5eCJ7paegIdHJsmAsWgNq9tYCvABrWWwHwd6ELd6UOufG6IHPi8A==" saltValue="aCHATTsp/G9p75gXZlrArRvXNg3zrcUOIM4mZFClEQt+446HvvTjKXm0M5vfsmheUSTwoNTsCGk8/pu1bsPgPA==" spinCount="100000" sheet="1" objects="1" scenarios="1" formatColumns="0" formatRows="0" autoFilter="0"/>
  <autoFilter ref="C88:K577"/>
  <mergeCells count="10">
    <mergeCell ref="J51:J52"/>
    <mergeCell ref="E79:H79"/>
    <mergeCell ref="E81:H8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2"/>
  <sheetViews>
    <sheetView showGridLines="0" workbookViewId="0">
      <pane ySplit="1" topLeftCell="A53" activePane="bottomLeft" state="frozen"/>
      <selection pane="bottomLeft" activeCell="I81" sqref="I81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86</v>
      </c>
      <c r="G1" s="382" t="s">
        <v>87</v>
      </c>
      <c r="H1" s="382"/>
      <c r="I1" s="115"/>
      <c r="J1" s="114" t="s">
        <v>88</v>
      </c>
      <c r="K1" s="113" t="s">
        <v>89</v>
      </c>
      <c r="L1" s="114" t="s">
        <v>90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42"/>
      <c r="M2" s="342"/>
      <c r="N2" s="342"/>
      <c r="O2" s="342"/>
      <c r="P2" s="342"/>
      <c r="Q2" s="342"/>
      <c r="R2" s="342"/>
      <c r="S2" s="342"/>
      <c r="T2" s="342"/>
      <c r="U2" s="342"/>
      <c r="V2" s="342"/>
      <c r="AT2" s="24" t="s">
        <v>85</v>
      </c>
    </row>
    <row r="3" spans="1:70" ht="6.95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82</v>
      </c>
    </row>
    <row r="4" spans="1:70" ht="36.950000000000003" customHeight="1">
      <c r="B4" s="28"/>
      <c r="C4" s="29"/>
      <c r="D4" s="30" t="s">
        <v>91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 ht="15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16.5" customHeight="1">
      <c r="B7" s="28"/>
      <c r="C7" s="29"/>
      <c r="D7" s="29"/>
      <c r="E7" s="383" t="str">
        <f>'Rekapitulace stavby'!K6</f>
        <v>Parkoviště v ulici Švabinského - vnitroblok Sokolov</v>
      </c>
      <c r="F7" s="384"/>
      <c r="G7" s="384"/>
      <c r="H7" s="384"/>
      <c r="I7" s="117"/>
      <c r="J7" s="29"/>
      <c r="K7" s="31"/>
    </row>
    <row r="8" spans="1:70" s="1" customFormat="1" ht="15">
      <c r="B8" s="41"/>
      <c r="C8" s="42"/>
      <c r="D8" s="37" t="s">
        <v>92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385" t="s">
        <v>842</v>
      </c>
      <c r="F9" s="386"/>
      <c r="G9" s="386"/>
      <c r="H9" s="386"/>
      <c r="I9" s="118"/>
      <c r="J9" s="42"/>
      <c r="K9" s="45"/>
    </row>
    <row r="10" spans="1:70" s="1" customFormat="1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7" t="s">
        <v>21</v>
      </c>
      <c r="E11" s="42"/>
      <c r="F11" s="35" t="s">
        <v>22</v>
      </c>
      <c r="G11" s="42"/>
      <c r="H11" s="42"/>
      <c r="I11" s="119" t="s">
        <v>23</v>
      </c>
      <c r="J11" s="35" t="s">
        <v>22</v>
      </c>
      <c r="K11" s="45"/>
    </row>
    <row r="12" spans="1:70" s="1" customFormat="1" ht="14.45" customHeight="1">
      <c r="B12" s="41"/>
      <c r="C12" s="42"/>
      <c r="D12" s="37" t="s">
        <v>25</v>
      </c>
      <c r="E12" s="42"/>
      <c r="F12" s="35" t="s">
        <v>26</v>
      </c>
      <c r="G12" s="42"/>
      <c r="H12" s="42"/>
      <c r="I12" s="119" t="s">
        <v>27</v>
      </c>
      <c r="J12" s="120">
        <f>'Rekapitulace stavby'!AN8</f>
        <v>0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5" customHeight="1">
      <c r="B14" s="41"/>
      <c r="C14" s="42"/>
      <c r="D14" s="37" t="s">
        <v>30</v>
      </c>
      <c r="E14" s="42"/>
      <c r="F14" s="42"/>
      <c r="G14" s="42"/>
      <c r="H14" s="42"/>
      <c r="I14" s="119" t="s">
        <v>31</v>
      </c>
      <c r="J14" s="35" t="str">
        <f>IF('Rekapitulace stavby'!AN10="","",'Rekapitulace stavby'!AN10)</f>
        <v/>
      </c>
      <c r="K14" s="45"/>
    </row>
    <row r="15" spans="1:70" s="1" customFormat="1" ht="18" customHeight="1">
      <c r="B15" s="41"/>
      <c r="C15" s="42"/>
      <c r="D15" s="42"/>
      <c r="E15" s="35" t="str">
        <f>IF('Rekapitulace stavby'!E11="","",'Rekapitulace stavby'!E11)</f>
        <v>Město Sokolov</v>
      </c>
      <c r="F15" s="42"/>
      <c r="G15" s="42"/>
      <c r="H15" s="42"/>
      <c r="I15" s="119" t="s">
        <v>33</v>
      </c>
      <c r="J15" s="35" t="str">
        <f>IF('Rekapitulace stavby'!AN11="","",'Rekapitulace stavby'!AN11)</f>
        <v/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7" t="s">
        <v>34</v>
      </c>
      <c r="E17" s="42"/>
      <c r="F17" s="42"/>
      <c r="G17" s="42"/>
      <c r="H17" s="42"/>
      <c r="I17" s="119" t="s">
        <v>31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33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7" t="s">
        <v>36</v>
      </c>
      <c r="E20" s="42"/>
      <c r="F20" s="42"/>
      <c r="G20" s="42"/>
      <c r="H20" s="42"/>
      <c r="I20" s="119" t="s">
        <v>31</v>
      </c>
      <c r="J20" s="35" t="str">
        <f>IF('Rekapitulace stavby'!AN16="","",'Rekapitulace stavby'!AN16)</f>
        <v/>
      </c>
      <c r="K20" s="45"/>
    </row>
    <row r="21" spans="2:11" s="1" customFormat="1" ht="18" customHeight="1">
      <c r="B21" s="41"/>
      <c r="C21" s="42"/>
      <c r="D21" s="42"/>
      <c r="E21" s="35" t="str">
        <f>IF('Rekapitulace stavby'!E17="","",'Rekapitulace stavby'!E17)</f>
        <v xml:space="preserve"> </v>
      </c>
      <c r="F21" s="42"/>
      <c r="G21" s="42"/>
      <c r="H21" s="42"/>
      <c r="I21" s="119" t="s">
        <v>33</v>
      </c>
      <c r="J21" s="35" t="str">
        <f>IF('Rekapitulace stavby'!AN17="","",'Rekapitulace stavby'!AN17)</f>
        <v/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7" t="s">
        <v>38</v>
      </c>
      <c r="E23" s="42"/>
      <c r="F23" s="42"/>
      <c r="G23" s="42"/>
      <c r="H23" s="42"/>
      <c r="I23" s="118"/>
      <c r="J23" s="42"/>
      <c r="K23" s="45"/>
    </row>
    <row r="24" spans="2:11" s="6" customFormat="1" ht="16.5" customHeight="1">
      <c r="B24" s="121"/>
      <c r="C24" s="122"/>
      <c r="D24" s="122"/>
      <c r="E24" s="374" t="s">
        <v>22</v>
      </c>
      <c r="F24" s="374"/>
      <c r="G24" s="374"/>
      <c r="H24" s="374"/>
      <c r="I24" s="123"/>
      <c r="J24" s="122"/>
      <c r="K24" s="124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39</v>
      </c>
      <c r="E27" s="42"/>
      <c r="F27" s="42"/>
      <c r="G27" s="42"/>
      <c r="H27" s="42"/>
      <c r="I27" s="118"/>
      <c r="J27" s="128">
        <f>ROUND(J78,2)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5" customHeight="1">
      <c r="B29" s="41"/>
      <c r="C29" s="42"/>
      <c r="D29" s="42"/>
      <c r="E29" s="42"/>
      <c r="F29" s="46" t="s">
        <v>41</v>
      </c>
      <c r="G29" s="42"/>
      <c r="H29" s="42"/>
      <c r="I29" s="129" t="s">
        <v>40</v>
      </c>
      <c r="J29" s="46" t="s">
        <v>42</v>
      </c>
      <c r="K29" s="45"/>
    </row>
    <row r="30" spans="2:11" s="1" customFormat="1" ht="14.45" customHeight="1">
      <c r="B30" s="41"/>
      <c r="C30" s="42"/>
      <c r="D30" s="49" t="s">
        <v>43</v>
      </c>
      <c r="E30" s="49" t="s">
        <v>44</v>
      </c>
      <c r="F30" s="130">
        <f>ROUND(SUM(BE78:BE81), 2)</f>
        <v>0</v>
      </c>
      <c r="G30" s="42"/>
      <c r="H30" s="42"/>
      <c r="I30" s="131">
        <v>0.21</v>
      </c>
      <c r="J30" s="130">
        <f>ROUND(ROUND((SUM(BE78:BE81)),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45</v>
      </c>
      <c r="F31" s="130">
        <f>ROUND(SUM(BF78:BF81), 2)</f>
        <v>0</v>
      </c>
      <c r="G31" s="42"/>
      <c r="H31" s="42"/>
      <c r="I31" s="131">
        <v>0.15</v>
      </c>
      <c r="J31" s="130">
        <f>ROUND(ROUND((SUM(BF78:BF81)),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46</v>
      </c>
      <c r="F32" s="130">
        <f>ROUND(SUM(BG78:BG81),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47</v>
      </c>
      <c r="F33" s="130">
        <f>ROUND(SUM(BH78:BH81),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48</v>
      </c>
      <c r="F34" s="130">
        <f>ROUND(SUM(BI78:BI81),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49</v>
      </c>
      <c r="E36" s="79"/>
      <c r="F36" s="79"/>
      <c r="G36" s="134" t="s">
        <v>50</v>
      </c>
      <c r="H36" s="135" t="s">
        <v>51</v>
      </c>
      <c r="I36" s="136"/>
      <c r="J36" s="137">
        <f>SUM(J27:J34)</f>
        <v>0</v>
      </c>
      <c r="K36" s="138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1"/>
      <c r="C42" s="30" t="s">
        <v>94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16.5" customHeight="1">
      <c r="B45" s="41"/>
      <c r="C45" s="42"/>
      <c r="D45" s="42"/>
      <c r="E45" s="383" t="str">
        <f>E7</f>
        <v>Parkoviště v ulici Švabinského - vnitroblok Sokolov</v>
      </c>
      <c r="F45" s="384"/>
      <c r="G45" s="384"/>
      <c r="H45" s="384"/>
      <c r="I45" s="118"/>
      <c r="J45" s="42"/>
      <c r="K45" s="45"/>
    </row>
    <row r="46" spans="2:11" s="1" customFormat="1" ht="14.45" customHeight="1">
      <c r="B46" s="41"/>
      <c r="C46" s="37" t="s">
        <v>92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17.25" customHeight="1">
      <c r="B47" s="41"/>
      <c r="C47" s="42"/>
      <c r="D47" s="42"/>
      <c r="E47" s="385" t="str">
        <f>E9</f>
        <v>SVAB2 - Veřejné osvětlení</v>
      </c>
      <c r="F47" s="386"/>
      <c r="G47" s="386"/>
      <c r="H47" s="386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25</v>
      </c>
      <c r="D49" s="42"/>
      <c r="E49" s="42"/>
      <c r="F49" s="35" t="str">
        <f>F12</f>
        <v xml:space="preserve"> </v>
      </c>
      <c r="G49" s="42"/>
      <c r="H49" s="42"/>
      <c r="I49" s="119" t="s">
        <v>27</v>
      </c>
      <c r="J49" s="120">
        <f>IF(J12="","",J12)</f>
        <v>0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 ht="15">
      <c r="B51" s="41"/>
      <c r="C51" s="37" t="s">
        <v>30</v>
      </c>
      <c r="D51" s="42"/>
      <c r="E51" s="42"/>
      <c r="F51" s="35" t="str">
        <f>E15</f>
        <v>Město Sokolov</v>
      </c>
      <c r="G51" s="42"/>
      <c r="H51" s="42"/>
      <c r="I51" s="119" t="s">
        <v>36</v>
      </c>
      <c r="J51" s="374" t="str">
        <f>E21</f>
        <v xml:space="preserve"> </v>
      </c>
      <c r="K51" s="45"/>
    </row>
    <row r="52" spans="2:47" s="1" customFormat="1" ht="14.45" customHeight="1">
      <c r="B52" s="41"/>
      <c r="C52" s="37" t="s">
        <v>34</v>
      </c>
      <c r="D52" s="42"/>
      <c r="E52" s="42"/>
      <c r="F52" s="35" t="str">
        <f>IF(E18="","",E18)</f>
        <v/>
      </c>
      <c r="G52" s="42"/>
      <c r="H52" s="42"/>
      <c r="I52" s="118"/>
      <c r="J52" s="378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95</v>
      </c>
      <c r="D54" s="132"/>
      <c r="E54" s="132"/>
      <c r="F54" s="132"/>
      <c r="G54" s="132"/>
      <c r="H54" s="132"/>
      <c r="I54" s="145"/>
      <c r="J54" s="146" t="s">
        <v>96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97</v>
      </c>
      <c r="D56" s="42"/>
      <c r="E56" s="42"/>
      <c r="F56" s="42"/>
      <c r="G56" s="42"/>
      <c r="H56" s="42"/>
      <c r="I56" s="118"/>
      <c r="J56" s="128">
        <f>J78</f>
        <v>0</v>
      </c>
      <c r="K56" s="45"/>
      <c r="AU56" s="24" t="s">
        <v>98</v>
      </c>
    </row>
    <row r="57" spans="2:47" s="7" customFormat="1" ht="24.95" customHeight="1">
      <c r="B57" s="149"/>
      <c r="C57" s="150"/>
      <c r="D57" s="151" t="s">
        <v>843</v>
      </c>
      <c r="E57" s="152"/>
      <c r="F57" s="152"/>
      <c r="G57" s="152"/>
      <c r="H57" s="152"/>
      <c r="I57" s="153"/>
      <c r="J57" s="154">
        <f>J79</f>
        <v>0</v>
      </c>
      <c r="K57" s="155"/>
    </row>
    <row r="58" spans="2:47" s="8" customFormat="1" ht="19.899999999999999" customHeight="1">
      <c r="B58" s="156"/>
      <c r="C58" s="157"/>
      <c r="D58" s="158" t="s">
        <v>844</v>
      </c>
      <c r="E58" s="159"/>
      <c r="F58" s="159"/>
      <c r="G58" s="159"/>
      <c r="H58" s="159"/>
      <c r="I58" s="160"/>
      <c r="J58" s="161">
        <f>J80</f>
        <v>0</v>
      </c>
      <c r="K58" s="162"/>
    </row>
    <row r="59" spans="2:47" s="1" customFormat="1" ht="21.75" customHeight="1">
      <c r="B59" s="41"/>
      <c r="C59" s="42"/>
      <c r="D59" s="42"/>
      <c r="E59" s="42"/>
      <c r="F59" s="42"/>
      <c r="G59" s="42"/>
      <c r="H59" s="42"/>
      <c r="I59" s="118"/>
      <c r="J59" s="42"/>
      <c r="K59" s="45"/>
    </row>
    <row r="60" spans="2:47" s="1" customFormat="1" ht="6.95" customHeight="1">
      <c r="B60" s="56"/>
      <c r="C60" s="57"/>
      <c r="D60" s="57"/>
      <c r="E60" s="57"/>
      <c r="F60" s="57"/>
      <c r="G60" s="57"/>
      <c r="H60" s="57"/>
      <c r="I60" s="139"/>
      <c r="J60" s="57"/>
      <c r="K60" s="58"/>
    </row>
    <row r="64" spans="2:47" s="1" customFormat="1" ht="6.95" customHeight="1">
      <c r="B64" s="59"/>
      <c r="C64" s="60"/>
      <c r="D64" s="60"/>
      <c r="E64" s="60"/>
      <c r="F64" s="60"/>
      <c r="G64" s="60"/>
      <c r="H64" s="60"/>
      <c r="I64" s="142"/>
      <c r="J64" s="60"/>
      <c r="K64" s="60"/>
      <c r="L64" s="61"/>
    </row>
    <row r="65" spans="2:63" s="1" customFormat="1" ht="36.950000000000003" customHeight="1">
      <c r="B65" s="41"/>
      <c r="C65" s="62" t="s">
        <v>112</v>
      </c>
      <c r="D65" s="63"/>
      <c r="E65" s="63"/>
      <c r="F65" s="63"/>
      <c r="G65" s="63"/>
      <c r="H65" s="63"/>
      <c r="I65" s="163"/>
      <c r="J65" s="63"/>
      <c r="K65" s="63"/>
      <c r="L65" s="61"/>
    </row>
    <row r="66" spans="2:63" s="1" customFormat="1" ht="6.95" customHeight="1">
      <c r="B66" s="41"/>
      <c r="C66" s="63"/>
      <c r="D66" s="63"/>
      <c r="E66" s="63"/>
      <c r="F66" s="63"/>
      <c r="G66" s="63"/>
      <c r="H66" s="63"/>
      <c r="I66" s="163"/>
      <c r="J66" s="63"/>
      <c r="K66" s="63"/>
      <c r="L66" s="61"/>
    </row>
    <row r="67" spans="2:63" s="1" customFormat="1" ht="14.45" customHeight="1">
      <c r="B67" s="41"/>
      <c r="C67" s="65" t="s">
        <v>18</v>
      </c>
      <c r="D67" s="63"/>
      <c r="E67" s="63"/>
      <c r="F67" s="63"/>
      <c r="G67" s="63"/>
      <c r="H67" s="63"/>
      <c r="I67" s="163"/>
      <c r="J67" s="63"/>
      <c r="K67" s="63"/>
      <c r="L67" s="61"/>
    </row>
    <row r="68" spans="2:63" s="1" customFormat="1" ht="16.5" customHeight="1">
      <c r="B68" s="41"/>
      <c r="C68" s="63"/>
      <c r="D68" s="63"/>
      <c r="E68" s="379" t="str">
        <f>E7</f>
        <v>Parkoviště v ulici Švabinského - vnitroblok Sokolov</v>
      </c>
      <c r="F68" s="380"/>
      <c r="G68" s="380"/>
      <c r="H68" s="380"/>
      <c r="I68" s="163"/>
      <c r="J68" s="63"/>
      <c r="K68" s="63"/>
      <c r="L68" s="61"/>
    </row>
    <row r="69" spans="2:63" s="1" customFormat="1" ht="14.45" customHeight="1">
      <c r="B69" s="41"/>
      <c r="C69" s="65" t="s">
        <v>92</v>
      </c>
      <c r="D69" s="63"/>
      <c r="E69" s="63"/>
      <c r="F69" s="63"/>
      <c r="G69" s="63"/>
      <c r="H69" s="63"/>
      <c r="I69" s="163"/>
      <c r="J69" s="63"/>
      <c r="K69" s="63"/>
      <c r="L69" s="61"/>
    </row>
    <row r="70" spans="2:63" s="1" customFormat="1" ht="17.25" customHeight="1">
      <c r="B70" s="41"/>
      <c r="C70" s="63"/>
      <c r="D70" s="63"/>
      <c r="E70" s="346" t="str">
        <f>E9</f>
        <v>SVAB2 - Veřejné osvětlení</v>
      </c>
      <c r="F70" s="381"/>
      <c r="G70" s="381"/>
      <c r="H70" s="381"/>
      <c r="I70" s="163"/>
      <c r="J70" s="63"/>
      <c r="K70" s="63"/>
      <c r="L70" s="61"/>
    </row>
    <row r="71" spans="2:63" s="1" customFormat="1" ht="6.95" customHeight="1">
      <c r="B71" s="41"/>
      <c r="C71" s="63"/>
      <c r="D71" s="63"/>
      <c r="E71" s="63"/>
      <c r="F71" s="63"/>
      <c r="G71" s="63"/>
      <c r="H71" s="63"/>
      <c r="I71" s="163"/>
      <c r="J71" s="63"/>
      <c r="K71" s="63"/>
      <c r="L71" s="61"/>
    </row>
    <row r="72" spans="2:63" s="1" customFormat="1" ht="18" customHeight="1">
      <c r="B72" s="41"/>
      <c r="C72" s="65" t="s">
        <v>25</v>
      </c>
      <c r="D72" s="63"/>
      <c r="E72" s="63"/>
      <c r="F72" s="164" t="str">
        <f>F12</f>
        <v xml:space="preserve"> </v>
      </c>
      <c r="G72" s="63"/>
      <c r="H72" s="63"/>
      <c r="I72" s="165" t="s">
        <v>27</v>
      </c>
      <c r="J72" s="73">
        <f>IF(J12="","",J12)</f>
        <v>0</v>
      </c>
      <c r="K72" s="63"/>
      <c r="L72" s="61"/>
    </row>
    <row r="73" spans="2:63" s="1" customFormat="1" ht="6.95" customHeight="1">
      <c r="B73" s="41"/>
      <c r="C73" s="63"/>
      <c r="D73" s="63"/>
      <c r="E73" s="63"/>
      <c r="F73" s="63"/>
      <c r="G73" s="63"/>
      <c r="H73" s="63"/>
      <c r="I73" s="163"/>
      <c r="J73" s="63"/>
      <c r="K73" s="63"/>
      <c r="L73" s="61"/>
    </row>
    <row r="74" spans="2:63" s="1" customFormat="1" ht="15">
      <c r="B74" s="41"/>
      <c r="C74" s="65" t="s">
        <v>30</v>
      </c>
      <c r="D74" s="63"/>
      <c r="E74" s="63"/>
      <c r="F74" s="164" t="str">
        <f>E15</f>
        <v>Město Sokolov</v>
      </c>
      <c r="G74" s="63"/>
      <c r="H74" s="63"/>
      <c r="I74" s="165" t="s">
        <v>36</v>
      </c>
      <c r="J74" s="164" t="str">
        <f>E21</f>
        <v xml:space="preserve"> </v>
      </c>
      <c r="K74" s="63"/>
      <c r="L74" s="61"/>
    </row>
    <row r="75" spans="2:63" s="1" customFormat="1" ht="14.45" customHeight="1">
      <c r="B75" s="41"/>
      <c r="C75" s="65" t="s">
        <v>34</v>
      </c>
      <c r="D75" s="63"/>
      <c r="E75" s="63"/>
      <c r="F75" s="164" t="str">
        <f>IF(E18="","",E18)</f>
        <v/>
      </c>
      <c r="G75" s="63"/>
      <c r="H75" s="63"/>
      <c r="I75" s="163"/>
      <c r="J75" s="63"/>
      <c r="K75" s="63"/>
      <c r="L75" s="61"/>
    </row>
    <row r="76" spans="2:63" s="1" customFormat="1" ht="10.35" customHeight="1">
      <c r="B76" s="41"/>
      <c r="C76" s="63"/>
      <c r="D76" s="63"/>
      <c r="E76" s="63"/>
      <c r="F76" s="63"/>
      <c r="G76" s="63"/>
      <c r="H76" s="63"/>
      <c r="I76" s="163"/>
      <c r="J76" s="63"/>
      <c r="K76" s="63"/>
      <c r="L76" s="61"/>
    </row>
    <row r="77" spans="2:63" s="9" customFormat="1" ht="29.25" customHeight="1">
      <c r="B77" s="166"/>
      <c r="C77" s="167" t="s">
        <v>113</v>
      </c>
      <c r="D77" s="168" t="s">
        <v>58</v>
      </c>
      <c r="E77" s="168" t="s">
        <v>54</v>
      </c>
      <c r="F77" s="168" t="s">
        <v>114</v>
      </c>
      <c r="G77" s="168" t="s">
        <v>115</v>
      </c>
      <c r="H77" s="168" t="s">
        <v>116</v>
      </c>
      <c r="I77" s="169" t="s">
        <v>117</v>
      </c>
      <c r="J77" s="168" t="s">
        <v>96</v>
      </c>
      <c r="K77" s="170" t="s">
        <v>118</v>
      </c>
      <c r="L77" s="171"/>
      <c r="M77" s="81" t="s">
        <v>119</v>
      </c>
      <c r="N77" s="82" t="s">
        <v>43</v>
      </c>
      <c r="O77" s="82" t="s">
        <v>120</v>
      </c>
      <c r="P77" s="82" t="s">
        <v>121</v>
      </c>
      <c r="Q77" s="82" t="s">
        <v>122</v>
      </c>
      <c r="R77" s="82" t="s">
        <v>123</v>
      </c>
      <c r="S77" s="82" t="s">
        <v>124</v>
      </c>
      <c r="T77" s="83" t="s">
        <v>125</v>
      </c>
    </row>
    <row r="78" spans="2:63" s="1" customFormat="1" ht="29.25" customHeight="1">
      <c r="B78" s="41"/>
      <c r="C78" s="87" t="s">
        <v>97</v>
      </c>
      <c r="D78" s="63"/>
      <c r="E78" s="63"/>
      <c r="F78" s="63"/>
      <c r="G78" s="63"/>
      <c r="H78" s="63"/>
      <c r="I78" s="163"/>
      <c r="J78" s="172">
        <f>BK78</f>
        <v>0</v>
      </c>
      <c r="K78" s="63"/>
      <c r="L78" s="61"/>
      <c r="M78" s="84"/>
      <c r="N78" s="85"/>
      <c r="O78" s="85"/>
      <c r="P78" s="173">
        <f>P79</f>
        <v>0</v>
      </c>
      <c r="Q78" s="85"/>
      <c r="R78" s="173">
        <f>R79</f>
        <v>0</v>
      </c>
      <c r="S78" s="85"/>
      <c r="T78" s="174">
        <f>T79</f>
        <v>0</v>
      </c>
      <c r="AT78" s="24" t="s">
        <v>72</v>
      </c>
      <c r="AU78" s="24" t="s">
        <v>98</v>
      </c>
      <c r="BK78" s="175">
        <f>BK79</f>
        <v>0</v>
      </c>
    </row>
    <row r="79" spans="2:63" s="10" customFormat="1" ht="37.35" customHeight="1">
      <c r="B79" s="176"/>
      <c r="C79" s="177"/>
      <c r="D79" s="178" t="s">
        <v>72</v>
      </c>
      <c r="E79" s="179" t="s">
        <v>359</v>
      </c>
      <c r="F79" s="179" t="s">
        <v>359</v>
      </c>
      <c r="G79" s="177"/>
      <c r="H79" s="177"/>
      <c r="I79" s="180"/>
      <c r="J79" s="181">
        <f>BK79</f>
        <v>0</v>
      </c>
      <c r="K79" s="177"/>
      <c r="L79" s="182"/>
      <c r="M79" s="183"/>
      <c r="N79" s="184"/>
      <c r="O79" s="184"/>
      <c r="P79" s="185">
        <f>P80</f>
        <v>0</v>
      </c>
      <c r="Q79" s="184"/>
      <c r="R79" s="185">
        <f>R80</f>
        <v>0</v>
      </c>
      <c r="S79" s="184"/>
      <c r="T79" s="186">
        <f>T80</f>
        <v>0</v>
      </c>
      <c r="AR79" s="187" t="s">
        <v>140</v>
      </c>
      <c r="AT79" s="188" t="s">
        <v>72</v>
      </c>
      <c r="AU79" s="188" t="s">
        <v>73</v>
      </c>
      <c r="AY79" s="187" t="s">
        <v>128</v>
      </c>
      <c r="BK79" s="189">
        <f>BK80</f>
        <v>0</v>
      </c>
    </row>
    <row r="80" spans="2:63" s="10" customFormat="1" ht="19.899999999999999" customHeight="1">
      <c r="B80" s="176"/>
      <c r="C80" s="177"/>
      <c r="D80" s="178" t="s">
        <v>72</v>
      </c>
      <c r="E80" s="190" t="s">
        <v>845</v>
      </c>
      <c r="F80" s="190" t="s">
        <v>84</v>
      </c>
      <c r="G80" s="177"/>
      <c r="H80" s="177"/>
      <c r="I80" s="180"/>
      <c r="J80" s="191">
        <f>BK80</f>
        <v>0</v>
      </c>
      <c r="K80" s="177"/>
      <c r="L80" s="182"/>
      <c r="M80" s="183"/>
      <c r="N80" s="184"/>
      <c r="O80" s="184"/>
      <c r="P80" s="185">
        <f>P81</f>
        <v>0</v>
      </c>
      <c r="Q80" s="184"/>
      <c r="R80" s="185">
        <f>R81</f>
        <v>0</v>
      </c>
      <c r="S80" s="184"/>
      <c r="T80" s="186">
        <f>T81</f>
        <v>0</v>
      </c>
      <c r="AR80" s="187" t="s">
        <v>140</v>
      </c>
      <c r="AT80" s="188" t="s">
        <v>72</v>
      </c>
      <c r="AU80" s="188" t="s">
        <v>24</v>
      </c>
      <c r="AY80" s="187" t="s">
        <v>128</v>
      </c>
      <c r="BK80" s="189">
        <f>BK81</f>
        <v>0</v>
      </c>
    </row>
    <row r="81" spans="2:65" s="1" customFormat="1" ht="16.5" customHeight="1">
      <c r="B81" s="41"/>
      <c r="C81" s="192" t="s">
        <v>82</v>
      </c>
      <c r="D81" s="192" t="s">
        <v>130</v>
      </c>
      <c r="E81" s="193" t="s">
        <v>846</v>
      </c>
      <c r="F81" s="194" t="s">
        <v>847</v>
      </c>
      <c r="G81" s="195" t="s">
        <v>848</v>
      </c>
      <c r="H81" s="196">
        <v>1</v>
      </c>
      <c r="I81" s="197"/>
      <c r="J81" s="198">
        <f>ROUND(I81*H81,2)</f>
        <v>0</v>
      </c>
      <c r="K81" s="194" t="s">
        <v>22</v>
      </c>
      <c r="L81" s="61"/>
      <c r="M81" s="199" t="s">
        <v>22</v>
      </c>
      <c r="N81" s="258" t="s">
        <v>44</v>
      </c>
      <c r="O81" s="259"/>
      <c r="P81" s="260">
        <f>O81*H81</f>
        <v>0</v>
      </c>
      <c r="Q81" s="260">
        <v>0</v>
      </c>
      <c r="R81" s="260">
        <f>Q81*H81</f>
        <v>0</v>
      </c>
      <c r="S81" s="260">
        <v>0</v>
      </c>
      <c r="T81" s="261">
        <f>S81*H81</f>
        <v>0</v>
      </c>
      <c r="AR81" s="24" t="s">
        <v>476</v>
      </c>
      <c r="AT81" s="24" t="s">
        <v>130</v>
      </c>
      <c r="AU81" s="24" t="s">
        <v>82</v>
      </c>
      <c r="AY81" s="24" t="s">
        <v>128</v>
      </c>
      <c r="BE81" s="203">
        <f>IF(N81="základní",J81,0)</f>
        <v>0</v>
      </c>
      <c r="BF81" s="203">
        <f>IF(N81="snížená",J81,0)</f>
        <v>0</v>
      </c>
      <c r="BG81" s="203">
        <f>IF(N81="zákl. přenesená",J81,0)</f>
        <v>0</v>
      </c>
      <c r="BH81" s="203">
        <f>IF(N81="sníž. přenesená",J81,0)</f>
        <v>0</v>
      </c>
      <c r="BI81" s="203">
        <f>IF(N81="nulová",J81,0)</f>
        <v>0</v>
      </c>
      <c r="BJ81" s="24" t="s">
        <v>24</v>
      </c>
      <c r="BK81" s="203">
        <f>ROUND(I81*H81,2)</f>
        <v>0</v>
      </c>
      <c r="BL81" s="24" t="s">
        <v>476</v>
      </c>
      <c r="BM81" s="24" t="s">
        <v>849</v>
      </c>
    </row>
    <row r="82" spans="2:65" s="1" customFormat="1" ht="6.95" customHeight="1">
      <c r="B82" s="56"/>
      <c r="C82" s="57"/>
      <c r="D82" s="57"/>
      <c r="E82" s="57"/>
      <c r="F82" s="57"/>
      <c r="G82" s="57"/>
      <c r="H82" s="57"/>
      <c r="I82" s="139"/>
      <c r="J82" s="57"/>
      <c r="K82" s="57"/>
      <c r="L82" s="61"/>
    </row>
  </sheetData>
  <sheetProtection algorithmName="SHA-512" hashValue="piF0lyxAyFOjHFmekKkhuSXKGyDEIbbwc0Q9TnKSgptKQpwdsFnyI5ep5cmxkHqdigU56HT5axuhxcgG7Os3Iw==" saltValue="BT1P0NYFVXs56wzUPeMr/1KXh4IzGx/g5mmPTwGSap6VPCzjk8JNz7haxY9rdIotR8qydvS5bGCJLEafNhdCEg==" spinCount="100000" sheet="1" objects="1" scenarios="1" formatColumns="0" formatRows="0" autoFilter="0"/>
  <autoFilter ref="C77:K81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62" customWidth="1"/>
    <col min="2" max="2" width="1.6640625" style="262" customWidth="1"/>
    <col min="3" max="4" width="5" style="262" customWidth="1"/>
    <col min="5" max="5" width="11.6640625" style="262" customWidth="1"/>
    <col min="6" max="6" width="9.1640625" style="262" customWidth="1"/>
    <col min="7" max="7" width="5" style="262" customWidth="1"/>
    <col min="8" max="8" width="77.83203125" style="262" customWidth="1"/>
    <col min="9" max="10" width="20" style="262" customWidth="1"/>
    <col min="11" max="11" width="1.6640625" style="262" customWidth="1"/>
  </cols>
  <sheetData>
    <row r="1" spans="2:11" ht="37.5" customHeight="1"/>
    <row r="2" spans="2:11" ht="7.5" customHeight="1">
      <c r="B2" s="263"/>
      <c r="C2" s="264"/>
      <c r="D2" s="264"/>
      <c r="E2" s="264"/>
      <c r="F2" s="264"/>
      <c r="G2" s="264"/>
      <c r="H2" s="264"/>
      <c r="I2" s="264"/>
      <c r="J2" s="264"/>
      <c r="K2" s="265"/>
    </row>
    <row r="3" spans="2:11" s="15" customFormat="1" ht="45" customHeight="1">
      <c r="B3" s="266"/>
      <c r="C3" s="388" t="s">
        <v>850</v>
      </c>
      <c r="D3" s="388"/>
      <c r="E3" s="388"/>
      <c r="F3" s="388"/>
      <c r="G3" s="388"/>
      <c r="H3" s="388"/>
      <c r="I3" s="388"/>
      <c r="J3" s="388"/>
      <c r="K3" s="267"/>
    </row>
    <row r="4" spans="2:11" ht="25.5" customHeight="1">
      <c r="B4" s="268"/>
      <c r="C4" s="389" t="s">
        <v>851</v>
      </c>
      <c r="D4" s="389"/>
      <c r="E4" s="389"/>
      <c r="F4" s="389"/>
      <c r="G4" s="389"/>
      <c r="H4" s="389"/>
      <c r="I4" s="389"/>
      <c r="J4" s="389"/>
      <c r="K4" s="269"/>
    </row>
    <row r="5" spans="2:11" ht="5.25" customHeight="1">
      <c r="B5" s="268"/>
      <c r="C5" s="270"/>
      <c r="D5" s="270"/>
      <c r="E5" s="270"/>
      <c r="F5" s="270"/>
      <c r="G5" s="270"/>
      <c r="H5" s="270"/>
      <c r="I5" s="270"/>
      <c r="J5" s="270"/>
      <c r="K5" s="269"/>
    </row>
    <row r="6" spans="2:11" ht="15" customHeight="1">
      <c r="B6" s="268"/>
      <c r="C6" s="387" t="s">
        <v>852</v>
      </c>
      <c r="D6" s="387"/>
      <c r="E6" s="387"/>
      <c r="F6" s="387"/>
      <c r="G6" s="387"/>
      <c r="H6" s="387"/>
      <c r="I6" s="387"/>
      <c r="J6" s="387"/>
      <c r="K6" s="269"/>
    </row>
    <row r="7" spans="2:11" ht="15" customHeight="1">
      <c r="B7" s="272"/>
      <c r="C7" s="387" t="s">
        <v>853</v>
      </c>
      <c r="D7" s="387"/>
      <c r="E7" s="387"/>
      <c r="F7" s="387"/>
      <c r="G7" s="387"/>
      <c r="H7" s="387"/>
      <c r="I7" s="387"/>
      <c r="J7" s="387"/>
      <c r="K7" s="269"/>
    </row>
    <row r="8" spans="2:11" ht="12.75" customHeight="1">
      <c r="B8" s="272"/>
      <c r="C8" s="271"/>
      <c r="D8" s="271"/>
      <c r="E8" s="271"/>
      <c r="F8" s="271"/>
      <c r="G8" s="271"/>
      <c r="H8" s="271"/>
      <c r="I8" s="271"/>
      <c r="J8" s="271"/>
      <c r="K8" s="269"/>
    </row>
    <row r="9" spans="2:11" ht="15" customHeight="1">
      <c r="B9" s="272"/>
      <c r="C9" s="387" t="s">
        <v>854</v>
      </c>
      <c r="D9" s="387"/>
      <c r="E9" s="387"/>
      <c r="F9" s="387"/>
      <c r="G9" s="387"/>
      <c r="H9" s="387"/>
      <c r="I9" s="387"/>
      <c r="J9" s="387"/>
      <c r="K9" s="269"/>
    </row>
    <row r="10" spans="2:11" ht="15" customHeight="1">
      <c r="B10" s="272"/>
      <c r="C10" s="271"/>
      <c r="D10" s="387" t="s">
        <v>855</v>
      </c>
      <c r="E10" s="387"/>
      <c r="F10" s="387"/>
      <c r="G10" s="387"/>
      <c r="H10" s="387"/>
      <c r="I10" s="387"/>
      <c r="J10" s="387"/>
      <c r="K10" s="269"/>
    </row>
    <row r="11" spans="2:11" ht="15" customHeight="1">
      <c r="B11" s="272"/>
      <c r="C11" s="273"/>
      <c r="D11" s="387" t="s">
        <v>856</v>
      </c>
      <c r="E11" s="387"/>
      <c r="F11" s="387"/>
      <c r="G11" s="387"/>
      <c r="H11" s="387"/>
      <c r="I11" s="387"/>
      <c r="J11" s="387"/>
      <c r="K11" s="269"/>
    </row>
    <row r="12" spans="2:11" ht="12.75" customHeight="1">
      <c r="B12" s="272"/>
      <c r="C12" s="273"/>
      <c r="D12" s="273"/>
      <c r="E12" s="273"/>
      <c r="F12" s="273"/>
      <c r="G12" s="273"/>
      <c r="H12" s="273"/>
      <c r="I12" s="273"/>
      <c r="J12" s="273"/>
      <c r="K12" s="269"/>
    </row>
    <row r="13" spans="2:11" ht="15" customHeight="1">
      <c r="B13" s="272"/>
      <c r="C13" s="273"/>
      <c r="D13" s="387" t="s">
        <v>857</v>
      </c>
      <c r="E13" s="387"/>
      <c r="F13" s="387"/>
      <c r="G13" s="387"/>
      <c r="H13" s="387"/>
      <c r="I13" s="387"/>
      <c r="J13" s="387"/>
      <c r="K13" s="269"/>
    </row>
    <row r="14" spans="2:11" ht="15" customHeight="1">
      <c r="B14" s="272"/>
      <c r="C14" s="273"/>
      <c r="D14" s="387" t="s">
        <v>858</v>
      </c>
      <c r="E14" s="387"/>
      <c r="F14" s="387"/>
      <c r="G14" s="387"/>
      <c r="H14" s="387"/>
      <c r="I14" s="387"/>
      <c r="J14" s="387"/>
      <c r="K14" s="269"/>
    </row>
    <row r="15" spans="2:11" ht="15" customHeight="1">
      <c r="B15" s="272"/>
      <c r="C15" s="273"/>
      <c r="D15" s="387" t="s">
        <v>859</v>
      </c>
      <c r="E15" s="387"/>
      <c r="F15" s="387"/>
      <c r="G15" s="387"/>
      <c r="H15" s="387"/>
      <c r="I15" s="387"/>
      <c r="J15" s="387"/>
      <c r="K15" s="269"/>
    </row>
    <row r="16" spans="2:11" ht="15" customHeight="1">
      <c r="B16" s="272"/>
      <c r="C16" s="273"/>
      <c r="D16" s="273"/>
      <c r="E16" s="274" t="s">
        <v>80</v>
      </c>
      <c r="F16" s="387" t="s">
        <v>860</v>
      </c>
      <c r="G16" s="387"/>
      <c r="H16" s="387"/>
      <c r="I16" s="387"/>
      <c r="J16" s="387"/>
      <c r="K16" s="269"/>
    </row>
    <row r="17" spans="2:11" ht="15" customHeight="1">
      <c r="B17" s="272"/>
      <c r="C17" s="273"/>
      <c r="D17" s="273"/>
      <c r="E17" s="274" t="s">
        <v>861</v>
      </c>
      <c r="F17" s="387" t="s">
        <v>862</v>
      </c>
      <c r="G17" s="387"/>
      <c r="H17" s="387"/>
      <c r="I17" s="387"/>
      <c r="J17" s="387"/>
      <c r="K17" s="269"/>
    </row>
    <row r="18" spans="2:11" ht="15" customHeight="1">
      <c r="B18" s="272"/>
      <c r="C18" s="273"/>
      <c r="D18" s="273"/>
      <c r="E18" s="274" t="s">
        <v>863</v>
      </c>
      <c r="F18" s="387" t="s">
        <v>864</v>
      </c>
      <c r="G18" s="387"/>
      <c r="H18" s="387"/>
      <c r="I18" s="387"/>
      <c r="J18" s="387"/>
      <c r="K18" s="269"/>
    </row>
    <row r="19" spans="2:11" ht="15" customHeight="1">
      <c r="B19" s="272"/>
      <c r="C19" s="273"/>
      <c r="D19" s="273"/>
      <c r="E19" s="274" t="s">
        <v>865</v>
      </c>
      <c r="F19" s="387" t="s">
        <v>866</v>
      </c>
      <c r="G19" s="387"/>
      <c r="H19" s="387"/>
      <c r="I19" s="387"/>
      <c r="J19" s="387"/>
      <c r="K19" s="269"/>
    </row>
    <row r="20" spans="2:11" ht="15" customHeight="1">
      <c r="B20" s="272"/>
      <c r="C20" s="273"/>
      <c r="D20" s="273"/>
      <c r="E20" s="274" t="s">
        <v>867</v>
      </c>
      <c r="F20" s="387" t="s">
        <v>868</v>
      </c>
      <c r="G20" s="387"/>
      <c r="H20" s="387"/>
      <c r="I20" s="387"/>
      <c r="J20" s="387"/>
      <c r="K20" s="269"/>
    </row>
    <row r="21" spans="2:11" ht="15" customHeight="1">
      <c r="B21" s="272"/>
      <c r="C21" s="273"/>
      <c r="D21" s="273"/>
      <c r="E21" s="274" t="s">
        <v>869</v>
      </c>
      <c r="F21" s="387" t="s">
        <v>870</v>
      </c>
      <c r="G21" s="387"/>
      <c r="H21" s="387"/>
      <c r="I21" s="387"/>
      <c r="J21" s="387"/>
      <c r="K21" s="269"/>
    </row>
    <row r="22" spans="2:11" ht="12.75" customHeight="1">
      <c r="B22" s="272"/>
      <c r="C22" s="273"/>
      <c r="D22" s="273"/>
      <c r="E22" s="273"/>
      <c r="F22" s="273"/>
      <c r="G22" s="273"/>
      <c r="H22" s="273"/>
      <c r="I22" s="273"/>
      <c r="J22" s="273"/>
      <c r="K22" s="269"/>
    </row>
    <row r="23" spans="2:11" ht="15" customHeight="1">
      <c r="B23" s="272"/>
      <c r="C23" s="387" t="s">
        <v>871</v>
      </c>
      <c r="D23" s="387"/>
      <c r="E23" s="387"/>
      <c r="F23" s="387"/>
      <c r="G23" s="387"/>
      <c r="H23" s="387"/>
      <c r="I23" s="387"/>
      <c r="J23" s="387"/>
      <c r="K23" s="269"/>
    </row>
    <row r="24" spans="2:11" ht="15" customHeight="1">
      <c r="B24" s="272"/>
      <c r="C24" s="387" t="s">
        <v>872</v>
      </c>
      <c r="D24" s="387"/>
      <c r="E24" s="387"/>
      <c r="F24" s="387"/>
      <c r="G24" s="387"/>
      <c r="H24" s="387"/>
      <c r="I24" s="387"/>
      <c r="J24" s="387"/>
      <c r="K24" s="269"/>
    </row>
    <row r="25" spans="2:11" ht="15" customHeight="1">
      <c r="B25" s="272"/>
      <c r="C25" s="271"/>
      <c r="D25" s="387" t="s">
        <v>873</v>
      </c>
      <c r="E25" s="387"/>
      <c r="F25" s="387"/>
      <c r="G25" s="387"/>
      <c r="H25" s="387"/>
      <c r="I25" s="387"/>
      <c r="J25" s="387"/>
      <c r="K25" s="269"/>
    </row>
    <row r="26" spans="2:11" ht="15" customHeight="1">
      <c r="B26" s="272"/>
      <c r="C26" s="273"/>
      <c r="D26" s="387" t="s">
        <v>874</v>
      </c>
      <c r="E26" s="387"/>
      <c r="F26" s="387"/>
      <c r="G26" s="387"/>
      <c r="H26" s="387"/>
      <c r="I26" s="387"/>
      <c r="J26" s="387"/>
      <c r="K26" s="269"/>
    </row>
    <row r="27" spans="2:11" ht="12.75" customHeight="1">
      <c r="B27" s="272"/>
      <c r="C27" s="273"/>
      <c r="D27" s="273"/>
      <c r="E27" s="273"/>
      <c r="F27" s="273"/>
      <c r="G27" s="273"/>
      <c r="H27" s="273"/>
      <c r="I27" s="273"/>
      <c r="J27" s="273"/>
      <c r="K27" s="269"/>
    </row>
    <row r="28" spans="2:11" ht="15" customHeight="1">
      <c r="B28" s="272"/>
      <c r="C28" s="273"/>
      <c r="D28" s="387" t="s">
        <v>875</v>
      </c>
      <c r="E28" s="387"/>
      <c r="F28" s="387"/>
      <c r="G28" s="387"/>
      <c r="H28" s="387"/>
      <c r="I28" s="387"/>
      <c r="J28" s="387"/>
      <c r="K28" s="269"/>
    </row>
    <row r="29" spans="2:11" ht="15" customHeight="1">
      <c r="B29" s="272"/>
      <c r="C29" s="273"/>
      <c r="D29" s="387" t="s">
        <v>876</v>
      </c>
      <c r="E29" s="387"/>
      <c r="F29" s="387"/>
      <c r="G29" s="387"/>
      <c r="H29" s="387"/>
      <c r="I29" s="387"/>
      <c r="J29" s="387"/>
      <c r="K29" s="269"/>
    </row>
    <row r="30" spans="2:11" ht="12.75" customHeight="1">
      <c r="B30" s="272"/>
      <c r="C30" s="273"/>
      <c r="D30" s="273"/>
      <c r="E30" s="273"/>
      <c r="F30" s="273"/>
      <c r="G30" s="273"/>
      <c r="H30" s="273"/>
      <c r="I30" s="273"/>
      <c r="J30" s="273"/>
      <c r="K30" s="269"/>
    </row>
    <row r="31" spans="2:11" ht="15" customHeight="1">
      <c r="B31" s="272"/>
      <c r="C31" s="273"/>
      <c r="D31" s="387" t="s">
        <v>877</v>
      </c>
      <c r="E31" s="387"/>
      <c r="F31" s="387"/>
      <c r="G31" s="387"/>
      <c r="H31" s="387"/>
      <c r="I31" s="387"/>
      <c r="J31" s="387"/>
      <c r="K31" s="269"/>
    </row>
    <row r="32" spans="2:11" ht="15" customHeight="1">
      <c r="B32" s="272"/>
      <c r="C32" s="273"/>
      <c r="D32" s="387" t="s">
        <v>878</v>
      </c>
      <c r="E32" s="387"/>
      <c r="F32" s="387"/>
      <c r="G32" s="387"/>
      <c r="H32" s="387"/>
      <c r="I32" s="387"/>
      <c r="J32" s="387"/>
      <c r="K32" s="269"/>
    </row>
    <row r="33" spans="2:11" ht="15" customHeight="1">
      <c r="B33" s="272"/>
      <c r="C33" s="273"/>
      <c r="D33" s="387" t="s">
        <v>879</v>
      </c>
      <c r="E33" s="387"/>
      <c r="F33" s="387"/>
      <c r="G33" s="387"/>
      <c r="H33" s="387"/>
      <c r="I33" s="387"/>
      <c r="J33" s="387"/>
      <c r="K33" s="269"/>
    </row>
    <row r="34" spans="2:11" ht="15" customHeight="1">
      <c r="B34" s="272"/>
      <c r="C34" s="273"/>
      <c r="D34" s="271"/>
      <c r="E34" s="275" t="s">
        <v>113</v>
      </c>
      <c r="F34" s="271"/>
      <c r="G34" s="387" t="s">
        <v>880</v>
      </c>
      <c r="H34" s="387"/>
      <c r="I34" s="387"/>
      <c r="J34" s="387"/>
      <c r="K34" s="269"/>
    </row>
    <row r="35" spans="2:11" ht="30.75" customHeight="1">
      <c r="B35" s="272"/>
      <c r="C35" s="273"/>
      <c r="D35" s="271"/>
      <c r="E35" s="275" t="s">
        <v>881</v>
      </c>
      <c r="F35" s="271"/>
      <c r="G35" s="387" t="s">
        <v>882</v>
      </c>
      <c r="H35" s="387"/>
      <c r="I35" s="387"/>
      <c r="J35" s="387"/>
      <c r="K35" s="269"/>
    </row>
    <row r="36" spans="2:11" ht="15" customHeight="1">
      <c r="B36" s="272"/>
      <c r="C36" s="273"/>
      <c r="D36" s="271"/>
      <c r="E36" s="275" t="s">
        <v>54</v>
      </c>
      <c r="F36" s="271"/>
      <c r="G36" s="387" t="s">
        <v>883</v>
      </c>
      <c r="H36" s="387"/>
      <c r="I36" s="387"/>
      <c r="J36" s="387"/>
      <c r="K36" s="269"/>
    </row>
    <row r="37" spans="2:11" ht="15" customHeight="1">
      <c r="B37" s="272"/>
      <c r="C37" s="273"/>
      <c r="D37" s="271"/>
      <c r="E37" s="275" t="s">
        <v>114</v>
      </c>
      <c r="F37" s="271"/>
      <c r="G37" s="387" t="s">
        <v>884</v>
      </c>
      <c r="H37" s="387"/>
      <c r="I37" s="387"/>
      <c r="J37" s="387"/>
      <c r="K37" s="269"/>
    </row>
    <row r="38" spans="2:11" ht="15" customHeight="1">
      <c r="B38" s="272"/>
      <c r="C38" s="273"/>
      <c r="D38" s="271"/>
      <c r="E38" s="275" t="s">
        <v>115</v>
      </c>
      <c r="F38" s="271"/>
      <c r="G38" s="387" t="s">
        <v>885</v>
      </c>
      <c r="H38" s="387"/>
      <c r="I38" s="387"/>
      <c r="J38" s="387"/>
      <c r="K38" s="269"/>
    </row>
    <row r="39" spans="2:11" ht="15" customHeight="1">
      <c r="B39" s="272"/>
      <c r="C39" s="273"/>
      <c r="D39" s="271"/>
      <c r="E39" s="275" t="s">
        <v>116</v>
      </c>
      <c r="F39" s="271"/>
      <c r="G39" s="387" t="s">
        <v>886</v>
      </c>
      <c r="H39" s="387"/>
      <c r="I39" s="387"/>
      <c r="J39" s="387"/>
      <c r="K39" s="269"/>
    </row>
    <row r="40" spans="2:11" ht="15" customHeight="1">
      <c r="B40" s="272"/>
      <c r="C40" s="273"/>
      <c r="D40" s="271"/>
      <c r="E40" s="275" t="s">
        <v>887</v>
      </c>
      <c r="F40" s="271"/>
      <c r="G40" s="387" t="s">
        <v>888</v>
      </c>
      <c r="H40" s="387"/>
      <c r="I40" s="387"/>
      <c r="J40" s="387"/>
      <c r="K40" s="269"/>
    </row>
    <row r="41" spans="2:11" ht="15" customHeight="1">
      <c r="B41" s="272"/>
      <c r="C41" s="273"/>
      <c r="D41" s="271"/>
      <c r="E41" s="275"/>
      <c r="F41" s="271"/>
      <c r="G41" s="387" t="s">
        <v>889</v>
      </c>
      <c r="H41" s="387"/>
      <c r="I41" s="387"/>
      <c r="J41" s="387"/>
      <c r="K41" s="269"/>
    </row>
    <row r="42" spans="2:11" ht="15" customHeight="1">
      <c r="B42" s="272"/>
      <c r="C42" s="273"/>
      <c r="D42" s="271"/>
      <c r="E42" s="275" t="s">
        <v>890</v>
      </c>
      <c r="F42" s="271"/>
      <c r="G42" s="387" t="s">
        <v>891</v>
      </c>
      <c r="H42" s="387"/>
      <c r="I42" s="387"/>
      <c r="J42" s="387"/>
      <c r="K42" s="269"/>
    </row>
    <row r="43" spans="2:11" ht="15" customHeight="1">
      <c r="B43" s="272"/>
      <c r="C43" s="273"/>
      <c r="D43" s="271"/>
      <c r="E43" s="275" t="s">
        <v>118</v>
      </c>
      <c r="F43" s="271"/>
      <c r="G43" s="387" t="s">
        <v>892</v>
      </c>
      <c r="H43" s="387"/>
      <c r="I43" s="387"/>
      <c r="J43" s="387"/>
      <c r="K43" s="269"/>
    </row>
    <row r="44" spans="2:11" ht="12.75" customHeight="1">
      <c r="B44" s="272"/>
      <c r="C44" s="273"/>
      <c r="D44" s="271"/>
      <c r="E44" s="271"/>
      <c r="F44" s="271"/>
      <c r="G44" s="271"/>
      <c r="H44" s="271"/>
      <c r="I44" s="271"/>
      <c r="J44" s="271"/>
      <c r="K44" s="269"/>
    </row>
    <row r="45" spans="2:11" ht="15" customHeight="1">
      <c r="B45" s="272"/>
      <c r="C45" s="273"/>
      <c r="D45" s="387" t="s">
        <v>893</v>
      </c>
      <c r="E45" s="387"/>
      <c r="F45" s="387"/>
      <c r="G45" s="387"/>
      <c r="H45" s="387"/>
      <c r="I45" s="387"/>
      <c r="J45" s="387"/>
      <c r="K45" s="269"/>
    </row>
    <row r="46" spans="2:11" ht="15" customHeight="1">
      <c r="B46" s="272"/>
      <c r="C46" s="273"/>
      <c r="D46" s="273"/>
      <c r="E46" s="387" t="s">
        <v>894</v>
      </c>
      <c r="F46" s="387"/>
      <c r="G46" s="387"/>
      <c r="H46" s="387"/>
      <c r="I46" s="387"/>
      <c r="J46" s="387"/>
      <c r="K46" s="269"/>
    </row>
    <row r="47" spans="2:11" ht="15" customHeight="1">
      <c r="B47" s="272"/>
      <c r="C47" s="273"/>
      <c r="D47" s="273"/>
      <c r="E47" s="387" t="s">
        <v>895</v>
      </c>
      <c r="F47" s="387"/>
      <c r="G47" s="387"/>
      <c r="H47" s="387"/>
      <c r="I47" s="387"/>
      <c r="J47" s="387"/>
      <c r="K47" s="269"/>
    </row>
    <row r="48" spans="2:11" ht="15" customHeight="1">
      <c r="B48" s="272"/>
      <c r="C48" s="273"/>
      <c r="D48" s="273"/>
      <c r="E48" s="387" t="s">
        <v>896</v>
      </c>
      <c r="F48" s="387"/>
      <c r="G48" s="387"/>
      <c r="H48" s="387"/>
      <c r="I48" s="387"/>
      <c r="J48" s="387"/>
      <c r="K48" s="269"/>
    </row>
    <row r="49" spans="2:11" ht="15" customHeight="1">
      <c r="B49" s="272"/>
      <c r="C49" s="273"/>
      <c r="D49" s="387" t="s">
        <v>897</v>
      </c>
      <c r="E49" s="387"/>
      <c r="F49" s="387"/>
      <c r="G49" s="387"/>
      <c r="H49" s="387"/>
      <c r="I49" s="387"/>
      <c r="J49" s="387"/>
      <c r="K49" s="269"/>
    </row>
    <row r="50" spans="2:11" ht="25.5" customHeight="1">
      <c r="B50" s="268"/>
      <c r="C50" s="389" t="s">
        <v>898</v>
      </c>
      <c r="D50" s="389"/>
      <c r="E50" s="389"/>
      <c r="F50" s="389"/>
      <c r="G50" s="389"/>
      <c r="H50" s="389"/>
      <c r="I50" s="389"/>
      <c r="J50" s="389"/>
      <c r="K50" s="269"/>
    </row>
    <row r="51" spans="2:11" ht="5.25" customHeight="1">
      <c r="B51" s="268"/>
      <c r="C51" s="270"/>
      <c r="D51" s="270"/>
      <c r="E51" s="270"/>
      <c r="F51" s="270"/>
      <c r="G51" s="270"/>
      <c r="H51" s="270"/>
      <c r="I51" s="270"/>
      <c r="J51" s="270"/>
      <c r="K51" s="269"/>
    </row>
    <row r="52" spans="2:11" ht="15" customHeight="1">
      <c r="B52" s="268"/>
      <c r="C52" s="387" t="s">
        <v>899</v>
      </c>
      <c r="D52" s="387"/>
      <c r="E52" s="387"/>
      <c r="F52" s="387"/>
      <c r="G52" s="387"/>
      <c r="H52" s="387"/>
      <c r="I52" s="387"/>
      <c r="J52" s="387"/>
      <c r="K52" s="269"/>
    </row>
    <row r="53" spans="2:11" ht="15" customHeight="1">
      <c r="B53" s="268"/>
      <c r="C53" s="387" t="s">
        <v>900</v>
      </c>
      <c r="D53" s="387"/>
      <c r="E53" s="387"/>
      <c r="F53" s="387"/>
      <c r="G53" s="387"/>
      <c r="H53" s="387"/>
      <c r="I53" s="387"/>
      <c r="J53" s="387"/>
      <c r="K53" s="269"/>
    </row>
    <row r="54" spans="2:11" ht="12.75" customHeight="1">
      <c r="B54" s="268"/>
      <c r="C54" s="271"/>
      <c r="D54" s="271"/>
      <c r="E54" s="271"/>
      <c r="F54" s="271"/>
      <c r="G54" s="271"/>
      <c r="H54" s="271"/>
      <c r="I54" s="271"/>
      <c r="J54" s="271"/>
      <c r="K54" s="269"/>
    </row>
    <row r="55" spans="2:11" ht="15" customHeight="1">
      <c r="B55" s="268"/>
      <c r="C55" s="387" t="s">
        <v>901</v>
      </c>
      <c r="D55" s="387"/>
      <c r="E55" s="387"/>
      <c r="F55" s="387"/>
      <c r="G55" s="387"/>
      <c r="H55" s="387"/>
      <c r="I55" s="387"/>
      <c r="J55" s="387"/>
      <c r="K55" s="269"/>
    </row>
    <row r="56" spans="2:11" ht="15" customHeight="1">
      <c r="B56" s="268"/>
      <c r="C56" s="273"/>
      <c r="D56" s="387" t="s">
        <v>902</v>
      </c>
      <c r="E56" s="387"/>
      <c r="F56" s="387"/>
      <c r="G56" s="387"/>
      <c r="H56" s="387"/>
      <c r="I56" s="387"/>
      <c r="J56" s="387"/>
      <c r="K56" s="269"/>
    </row>
    <row r="57" spans="2:11" ht="15" customHeight="1">
      <c r="B57" s="268"/>
      <c r="C57" s="273"/>
      <c r="D57" s="387" t="s">
        <v>903</v>
      </c>
      <c r="E57" s="387"/>
      <c r="F57" s="387"/>
      <c r="G57" s="387"/>
      <c r="H57" s="387"/>
      <c r="I57" s="387"/>
      <c r="J57" s="387"/>
      <c r="K57" s="269"/>
    </row>
    <row r="58" spans="2:11" ht="15" customHeight="1">
      <c r="B58" s="268"/>
      <c r="C58" s="273"/>
      <c r="D58" s="387" t="s">
        <v>904</v>
      </c>
      <c r="E58" s="387"/>
      <c r="F58" s="387"/>
      <c r="G58" s="387"/>
      <c r="H58" s="387"/>
      <c r="I58" s="387"/>
      <c r="J58" s="387"/>
      <c r="K58" s="269"/>
    </row>
    <row r="59" spans="2:11" ht="15" customHeight="1">
      <c r="B59" s="268"/>
      <c r="C59" s="273"/>
      <c r="D59" s="387" t="s">
        <v>905</v>
      </c>
      <c r="E59" s="387"/>
      <c r="F59" s="387"/>
      <c r="G59" s="387"/>
      <c r="H59" s="387"/>
      <c r="I59" s="387"/>
      <c r="J59" s="387"/>
      <c r="K59" s="269"/>
    </row>
    <row r="60" spans="2:11" ht="15" customHeight="1">
      <c r="B60" s="268"/>
      <c r="C60" s="273"/>
      <c r="D60" s="391" t="s">
        <v>906</v>
      </c>
      <c r="E60" s="391"/>
      <c r="F60" s="391"/>
      <c r="G60" s="391"/>
      <c r="H60" s="391"/>
      <c r="I60" s="391"/>
      <c r="J60" s="391"/>
      <c r="K60" s="269"/>
    </row>
    <row r="61" spans="2:11" ht="15" customHeight="1">
      <c r="B61" s="268"/>
      <c r="C61" s="273"/>
      <c r="D61" s="387" t="s">
        <v>907</v>
      </c>
      <c r="E61" s="387"/>
      <c r="F61" s="387"/>
      <c r="G61" s="387"/>
      <c r="H61" s="387"/>
      <c r="I61" s="387"/>
      <c r="J61" s="387"/>
      <c r="K61" s="269"/>
    </row>
    <row r="62" spans="2:11" ht="12.75" customHeight="1">
      <c r="B62" s="268"/>
      <c r="C62" s="273"/>
      <c r="D62" s="273"/>
      <c r="E62" s="276"/>
      <c r="F62" s="273"/>
      <c r="G62" s="273"/>
      <c r="H62" s="273"/>
      <c r="I62" s="273"/>
      <c r="J62" s="273"/>
      <c r="K62" s="269"/>
    </row>
    <row r="63" spans="2:11" ht="15" customHeight="1">
      <c r="B63" s="268"/>
      <c r="C63" s="273"/>
      <c r="D63" s="387" t="s">
        <v>908</v>
      </c>
      <c r="E63" s="387"/>
      <c r="F63" s="387"/>
      <c r="G63" s="387"/>
      <c r="H63" s="387"/>
      <c r="I63" s="387"/>
      <c r="J63" s="387"/>
      <c r="K63" s="269"/>
    </row>
    <row r="64" spans="2:11" ht="15" customHeight="1">
      <c r="B64" s="268"/>
      <c r="C64" s="273"/>
      <c r="D64" s="391" t="s">
        <v>909</v>
      </c>
      <c r="E64" s="391"/>
      <c r="F64" s="391"/>
      <c r="G64" s="391"/>
      <c r="H64" s="391"/>
      <c r="I64" s="391"/>
      <c r="J64" s="391"/>
      <c r="K64" s="269"/>
    </row>
    <row r="65" spans="2:11" ht="15" customHeight="1">
      <c r="B65" s="268"/>
      <c r="C65" s="273"/>
      <c r="D65" s="387" t="s">
        <v>910</v>
      </c>
      <c r="E65" s="387"/>
      <c r="F65" s="387"/>
      <c r="G65" s="387"/>
      <c r="H65" s="387"/>
      <c r="I65" s="387"/>
      <c r="J65" s="387"/>
      <c r="K65" s="269"/>
    </row>
    <row r="66" spans="2:11" ht="15" customHeight="1">
      <c r="B66" s="268"/>
      <c r="C66" s="273"/>
      <c r="D66" s="387" t="s">
        <v>911</v>
      </c>
      <c r="E66" s="387"/>
      <c r="F66" s="387"/>
      <c r="G66" s="387"/>
      <c r="H66" s="387"/>
      <c r="I66" s="387"/>
      <c r="J66" s="387"/>
      <c r="K66" s="269"/>
    </row>
    <row r="67" spans="2:11" ht="15" customHeight="1">
      <c r="B67" s="268"/>
      <c r="C67" s="273"/>
      <c r="D67" s="387" t="s">
        <v>912</v>
      </c>
      <c r="E67" s="387"/>
      <c r="F67" s="387"/>
      <c r="G67" s="387"/>
      <c r="H67" s="387"/>
      <c r="I67" s="387"/>
      <c r="J67" s="387"/>
      <c r="K67" s="269"/>
    </row>
    <row r="68" spans="2:11" ht="15" customHeight="1">
      <c r="B68" s="268"/>
      <c r="C68" s="273"/>
      <c r="D68" s="387" t="s">
        <v>913</v>
      </c>
      <c r="E68" s="387"/>
      <c r="F68" s="387"/>
      <c r="G68" s="387"/>
      <c r="H68" s="387"/>
      <c r="I68" s="387"/>
      <c r="J68" s="387"/>
      <c r="K68" s="269"/>
    </row>
    <row r="69" spans="2:11" ht="12.75" customHeight="1">
      <c r="B69" s="277"/>
      <c r="C69" s="278"/>
      <c r="D69" s="278"/>
      <c r="E69" s="278"/>
      <c r="F69" s="278"/>
      <c r="G69" s="278"/>
      <c r="H69" s="278"/>
      <c r="I69" s="278"/>
      <c r="J69" s="278"/>
      <c r="K69" s="279"/>
    </row>
    <row r="70" spans="2:11" ht="18.75" customHeight="1">
      <c r="B70" s="280"/>
      <c r="C70" s="280"/>
      <c r="D70" s="280"/>
      <c r="E70" s="280"/>
      <c r="F70" s="280"/>
      <c r="G70" s="280"/>
      <c r="H70" s="280"/>
      <c r="I70" s="280"/>
      <c r="J70" s="280"/>
      <c r="K70" s="281"/>
    </row>
    <row r="71" spans="2:11" ht="18.75" customHeight="1">
      <c r="B71" s="281"/>
      <c r="C71" s="281"/>
      <c r="D71" s="281"/>
      <c r="E71" s="281"/>
      <c r="F71" s="281"/>
      <c r="G71" s="281"/>
      <c r="H71" s="281"/>
      <c r="I71" s="281"/>
      <c r="J71" s="281"/>
      <c r="K71" s="281"/>
    </row>
    <row r="72" spans="2:11" ht="7.5" customHeight="1">
      <c r="B72" s="282"/>
      <c r="C72" s="283"/>
      <c r="D72" s="283"/>
      <c r="E72" s="283"/>
      <c r="F72" s="283"/>
      <c r="G72" s="283"/>
      <c r="H72" s="283"/>
      <c r="I72" s="283"/>
      <c r="J72" s="283"/>
      <c r="K72" s="284"/>
    </row>
    <row r="73" spans="2:11" ht="45" customHeight="1">
      <c r="B73" s="285"/>
      <c r="C73" s="392" t="s">
        <v>90</v>
      </c>
      <c r="D73" s="392"/>
      <c r="E73" s="392"/>
      <c r="F73" s="392"/>
      <c r="G73" s="392"/>
      <c r="H73" s="392"/>
      <c r="I73" s="392"/>
      <c r="J73" s="392"/>
      <c r="K73" s="286"/>
    </row>
    <row r="74" spans="2:11" ht="17.25" customHeight="1">
      <c r="B74" s="285"/>
      <c r="C74" s="287" t="s">
        <v>914</v>
      </c>
      <c r="D74" s="287"/>
      <c r="E74" s="287"/>
      <c r="F74" s="287" t="s">
        <v>915</v>
      </c>
      <c r="G74" s="288"/>
      <c r="H74" s="287" t="s">
        <v>114</v>
      </c>
      <c r="I74" s="287" t="s">
        <v>58</v>
      </c>
      <c r="J74" s="287" t="s">
        <v>916</v>
      </c>
      <c r="K74" s="286"/>
    </row>
    <row r="75" spans="2:11" ht="17.25" customHeight="1">
      <c r="B75" s="285"/>
      <c r="C75" s="289" t="s">
        <v>917</v>
      </c>
      <c r="D75" s="289"/>
      <c r="E75" s="289"/>
      <c r="F75" s="290" t="s">
        <v>918</v>
      </c>
      <c r="G75" s="291"/>
      <c r="H75" s="289"/>
      <c r="I75" s="289"/>
      <c r="J75" s="289" t="s">
        <v>919</v>
      </c>
      <c r="K75" s="286"/>
    </row>
    <row r="76" spans="2:11" ht="5.25" customHeight="1">
      <c r="B76" s="285"/>
      <c r="C76" s="292"/>
      <c r="D76" s="292"/>
      <c r="E76" s="292"/>
      <c r="F76" s="292"/>
      <c r="G76" s="293"/>
      <c r="H76" s="292"/>
      <c r="I76" s="292"/>
      <c r="J76" s="292"/>
      <c r="K76" s="286"/>
    </row>
    <row r="77" spans="2:11" ht="15" customHeight="1">
      <c r="B77" s="285"/>
      <c r="C77" s="275" t="s">
        <v>54</v>
      </c>
      <c r="D77" s="292"/>
      <c r="E77" s="292"/>
      <c r="F77" s="294" t="s">
        <v>920</v>
      </c>
      <c r="G77" s="293"/>
      <c r="H77" s="275" t="s">
        <v>921</v>
      </c>
      <c r="I77" s="275" t="s">
        <v>922</v>
      </c>
      <c r="J77" s="275">
        <v>20</v>
      </c>
      <c r="K77" s="286"/>
    </row>
    <row r="78" spans="2:11" ht="15" customHeight="1">
      <c r="B78" s="285"/>
      <c r="C78" s="275" t="s">
        <v>923</v>
      </c>
      <c r="D78" s="275"/>
      <c r="E78" s="275"/>
      <c r="F78" s="294" t="s">
        <v>920</v>
      </c>
      <c r="G78" s="293"/>
      <c r="H78" s="275" t="s">
        <v>924</v>
      </c>
      <c r="I78" s="275" t="s">
        <v>922</v>
      </c>
      <c r="J78" s="275">
        <v>120</v>
      </c>
      <c r="K78" s="286"/>
    </row>
    <row r="79" spans="2:11" ht="15" customHeight="1">
      <c r="B79" s="295"/>
      <c r="C79" s="275" t="s">
        <v>925</v>
      </c>
      <c r="D79" s="275"/>
      <c r="E79" s="275"/>
      <c r="F79" s="294" t="s">
        <v>926</v>
      </c>
      <c r="G79" s="293"/>
      <c r="H79" s="275" t="s">
        <v>927</v>
      </c>
      <c r="I79" s="275" t="s">
        <v>922</v>
      </c>
      <c r="J79" s="275">
        <v>50</v>
      </c>
      <c r="K79" s="286"/>
    </row>
    <row r="80" spans="2:11" ht="15" customHeight="1">
      <c r="B80" s="295"/>
      <c r="C80" s="275" t="s">
        <v>928</v>
      </c>
      <c r="D80" s="275"/>
      <c r="E80" s="275"/>
      <c r="F80" s="294" t="s">
        <v>920</v>
      </c>
      <c r="G80" s="293"/>
      <c r="H80" s="275" t="s">
        <v>929</v>
      </c>
      <c r="I80" s="275" t="s">
        <v>930</v>
      </c>
      <c r="J80" s="275"/>
      <c r="K80" s="286"/>
    </row>
    <row r="81" spans="2:11" ht="15" customHeight="1">
      <c r="B81" s="295"/>
      <c r="C81" s="296" t="s">
        <v>931</v>
      </c>
      <c r="D81" s="296"/>
      <c r="E81" s="296"/>
      <c r="F81" s="297" t="s">
        <v>926</v>
      </c>
      <c r="G81" s="296"/>
      <c r="H81" s="296" t="s">
        <v>932</v>
      </c>
      <c r="I81" s="296" t="s">
        <v>922</v>
      </c>
      <c r="J81" s="296">
        <v>15</v>
      </c>
      <c r="K81" s="286"/>
    </row>
    <row r="82" spans="2:11" ht="15" customHeight="1">
      <c r="B82" s="295"/>
      <c r="C82" s="296" t="s">
        <v>933</v>
      </c>
      <c r="D82" s="296"/>
      <c r="E82" s="296"/>
      <c r="F82" s="297" t="s">
        <v>926</v>
      </c>
      <c r="G82" s="296"/>
      <c r="H82" s="296" t="s">
        <v>934</v>
      </c>
      <c r="I82" s="296" t="s">
        <v>922</v>
      </c>
      <c r="J82" s="296">
        <v>15</v>
      </c>
      <c r="K82" s="286"/>
    </row>
    <row r="83" spans="2:11" ht="15" customHeight="1">
      <c r="B83" s="295"/>
      <c r="C83" s="296" t="s">
        <v>935</v>
      </c>
      <c r="D83" s="296"/>
      <c r="E83" s="296"/>
      <c r="F83" s="297" t="s">
        <v>926</v>
      </c>
      <c r="G83" s="296"/>
      <c r="H83" s="296" t="s">
        <v>936</v>
      </c>
      <c r="I83" s="296" t="s">
        <v>922</v>
      </c>
      <c r="J83" s="296">
        <v>20</v>
      </c>
      <c r="K83" s="286"/>
    </row>
    <row r="84" spans="2:11" ht="15" customHeight="1">
      <c r="B84" s="295"/>
      <c r="C84" s="296" t="s">
        <v>937</v>
      </c>
      <c r="D84" s="296"/>
      <c r="E84" s="296"/>
      <c r="F84" s="297" t="s">
        <v>926</v>
      </c>
      <c r="G84" s="296"/>
      <c r="H84" s="296" t="s">
        <v>938</v>
      </c>
      <c r="I84" s="296" t="s">
        <v>922</v>
      </c>
      <c r="J84" s="296">
        <v>20</v>
      </c>
      <c r="K84" s="286"/>
    </row>
    <row r="85" spans="2:11" ht="15" customHeight="1">
      <c r="B85" s="295"/>
      <c r="C85" s="275" t="s">
        <v>939</v>
      </c>
      <c r="D85" s="275"/>
      <c r="E85" s="275"/>
      <c r="F85" s="294" t="s">
        <v>926</v>
      </c>
      <c r="G85" s="293"/>
      <c r="H85" s="275" t="s">
        <v>940</v>
      </c>
      <c r="I85" s="275" t="s">
        <v>922</v>
      </c>
      <c r="J85" s="275">
        <v>50</v>
      </c>
      <c r="K85" s="286"/>
    </row>
    <row r="86" spans="2:11" ht="15" customHeight="1">
      <c r="B86" s="295"/>
      <c r="C86" s="275" t="s">
        <v>941</v>
      </c>
      <c r="D86" s="275"/>
      <c r="E86" s="275"/>
      <c r="F86" s="294" t="s">
        <v>926</v>
      </c>
      <c r="G86" s="293"/>
      <c r="H86" s="275" t="s">
        <v>942</v>
      </c>
      <c r="I86" s="275" t="s">
        <v>922</v>
      </c>
      <c r="J86" s="275">
        <v>20</v>
      </c>
      <c r="K86" s="286"/>
    </row>
    <row r="87" spans="2:11" ht="15" customHeight="1">
      <c r="B87" s="295"/>
      <c r="C87" s="275" t="s">
        <v>943</v>
      </c>
      <c r="D87" s="275"/>
      <c r="E87" s="275"/>
      <c r="F87" s="294" t="s">
        <v>926</v>
      </c>
      <c r="G87" s="293"/>
      <c r="H87" s="275" t="s">
        <v>944</v>
      </c>
      <c r="I87" s="275" t="s">
        <v>922</v>
      </c>
      <c r="J87" s="275">
        <v>20</v>
      </c>
      <c r="K87" s="286"/>
    </row>
    <row r="88" spans="2:11" ht="15" customHeight="1">
      <c r="B88" s="295"/>
      <c r="C88" s="275" t="s">
        <v>945</v>
      </c>
      <c r="D88" s="275"/>
      <c r="E88" s="275"/>
      <c r="F88" s="294" t="s">
        <v>926</v>
      </c>
      <c r="G88" s="293"/>
      <c r="H88" s="275" t="s">
        <v>946</v>
      </c>
      <c r="I88" s="275" t="s">
        <v>922</v>
      </c>
      <c r="J88" s="275">
        <v>50</v>
      </c>
      <c r="K88" s="286"/>
    </row>
    <row r="89" spans="2:11" ht="15" customHeight="1">
      <c r="B89" s="295"/>
      <c r="C89" s="275" t="s">
        <v>947</v>
      </c>
      <c r="D89" s="275"/>
      <c r="E89" s="275"/>
      <c r="F89" s="294" t="s">
        <v>926</v>
      </c>
      <c r="G89" s="293"/>
      <c r="H89" s="275" t="s">
        <v>947</v>
      </c>
      <c r="I89" s="275" t="s">
        <v>922</v>
      </c>
      <c r="J89" s="275">
        <v>50</v>
      </c>
      <c r="K89" s="286"/>
    </row>
    <row r="90" spans="2:11" ht="15" customHeight="1">
      <c r="B90" s="295"/>
      <c r="C90" s="275" t="s">
        <v>119</v>
      </c>
      <c r="D90" s="275"/>
      <c r="E90" s="275"/>
      <c r="F90" s="294" t="s">
        <v>926</v>
      </c>
      <c r="G90" s="293"/>
      <c r="H90" s="275" t="s">
        <v>948</v>
      </c>
      <c r="I90" s="275" t="s">
        <v>922</v>
      </c>
      <c r="J90" s="275">
        <v>255</v>
      </c>
      <c r="K90" s="286"/>
    </row>
    <row r="91" spans="2:11" ht="15" customHeight="1">
      <c r="B91" s="295"/>
      <c r="C91" s="275" t="s">
        <v>949</v>
      </c>
      <c r="D91" s="275"/>
      <c r="E91" s="275"/>
      <c r="F91" s="294" t="s">
        <v>920</v>
      </c>
      <c r="G91" s="293"/>
      <c r="H91" s="275" t="s">
        <v>950</v>
      </c>
      <c r="I91" s="275" t="s">
        <v>951</v>
      </c>
      <c r="J91" s="275"/>
      <c r="K91" s="286"/>
    </row>
    <row r="92" spans="2:11" ht="15" customHeight="1">
      <c r="B92" s="295"/>
      <c r="C92" s="275" t="s">
        <v>952</v>
      </c>
      <c r="D92" s="275"/>
      <c r="E92" s="275"/>
      <c r="F92" s="294" t="s">
        <v>920</v>
      </c>
      <c r="G92" s="293"/>
      <c r="H92" s="275" t="s">
        <v>953</v>
      </c>
      <c r="I92" s="275" t="s">
        <v>954</v>
      </c>
      <c r="J92" s="275"/>
      <c r="K92" s="286"/>
    </row>
    <row r="93" spans="2:11" ht="15" customHeight="1">
      <c r="B93" s="295"/>
      <c r="C93" s="275" t="s">
        <v>955</v>
      </c>
      <c r="D93" s="275"/>
      <c r="E93" s="275"/>
      <c r="F93" s="294" t="s">
        <v>920</v>
      </c>
      <c r="G93" s="293"/>
      <c r="H93" s="275" t="s">
        <v>955</v>
      </c>
      <c r="I93" s="275" t="s">
        <v>954</v>
      </c>
      <c r="J93" s="275"/>
      <c r="K93" s="286"/>
    </row>
    <row r="94" spans="2:11" ht="15" customHeight="1">
      <c r="B94" s="295"/>
      <c r="C94" s="275" t="s">
        <v>39</v>
      </c>
      <c r="D94" s="275"/>
      <c r="E94" s="275"/>
      <c r="F94" s="294" t="s">
        <v>920</v>
      </c>
      <c r="G94" s="293"/>
      <c r="H94" s="275" t="s">
        <v>956</v>
      </c>
      <c r="I94" s="275" t="s">
        <v>954</v>
      </c>
      <c r="J94" s="275"/>
      <c r="K94" s="286"/>
    </row>
    <row r="95" spans="2:11" ht="15" customHeight="1">
      <c r="B95" s="295"/>
      <c r="C95" s="275" t="s">
        <v>49</v>
      </c>
      <c r="D95" s="275"/>
      <c r="E95" s="275"/>
      <c r="F95" s="294" t="s">
        <v>920</v>
      </c>
      <c r="G95" s="293"/>
      <c r="H95" s="275" t="s">
        <v>957</v>
      </c>
      <c r="I95" s="275" t="s">
        <v>954</v>
      </c>
      <c r="J95" s="275"/>
      <c r="K95" s="286"/>
    </row>
    <row r="96" spans="2:11" ht="15" customHeight="1">
      <c r="B96" s="298"/>
      <c r="C96" s="299"/>
      <c r="D96" s="299"/>
      <c r="E96" s="299"/>
      <c r="F96" s="299"/>
      <c r="G96" s="299"/>
      <c r="H96" s="299"/>
      <c r="I96" s="299"/>
      <c r="J96" s="299"/>
      <c r="K96" s="300"/>
    </row>
    <row r="97" spans="2:11" ht="18.75" customHeight="1">
      <c r="B97" s="301"/>
      <c r="C97" s="302"/>
      <c r="D97" s="302"/>
      <c r="E97" s="302"/>
      <c r="F97" s="302"/>
      <c r="G97" s="302"/>
      <c r="H97" s="302"/>
      <c r="I97" s="302"/>
      <c r="J97" s="302"/>
      <c r="K97" s="301"/>
    </row>
    <row r="98" spans="2:11" ht="18.75" customHeight="1">
      <c r="B98" s="281"/>
      <c r="C98" s="281"/>
      <c r="D98" s="281"/>
      <c r="E98" s="281"/>
      <c r="F98" s="281"/>
      <c r="G98" s="281"/>
      <c r="H98" s="281"/>
      <c r="I98" s="281"/>
      <c r="J98" s="281"/>
      <c r="K98" s="281"/>
    </row>
    <row r="99" spans="2:11" ht="7.5" customHeight="1">
      <c r="B99" s="282"/>
      <c r="C99" s="283"/>
      <c r="D99" s="283"/>
      <c r="E99" s="283"/>
      <c r="F99" s="283"/>
      <c r="G99" s="283"/>
      <c r="H99" s="283"/>
      <c r="I99" s="283"/>
      <c r="J99" s="283"/>
      <c r="K99" s="284"/>
    </row>
    <row r="100" spans="2:11" ht="45" customHeight="1">
      <c r="B100" s="285"/>
      <c r="C100" s="392" t="s">
        <v>958</v>
      </c>
      <c r="D100" s="392"/>
      <c r="E100" s="392"/>
      <c r="F100" s="392"/>
      <c r="G100" s="392"/>
      <c r="H100" s="392"/>
      <c r="I100" s="392"/>
      <c r="J100" s="392"/>
      <c r="K100" s="286"/>
    </row>
    <row r="101" spans="2:11" ht="17.25" customHeight="1">
      <c r="B101" s="285"/>
      <c r="C101" s="287" t="s">
        <v>914</v>
      </c>
      <c r="D101" s="287"/>
      <c r="E101" s="287"/>
      <c r="F101" s="287" t="s">
        <v>915</v>
      </c>
      <c r="G101" s="288"/>
      <c r="H101" s="287" t="s">
        <v>114</v>
      </c>
      <c r="I101" s="287" t="s">
        <v>58</v>
      </c>
      <c r="J101" s="287" t="s">
        <v>916</v>
      </c>
      <c r="K101" s="286"/>
    </row>
    <row r="102" spans="2:11" ht="17.25" customHeight="1">
      <c r="B102" s="285"/>
      <c r="C102" s="289" t="s">
        <v>917</v>
      </c>
      <c r="D102" s="289"/>
      <c r="E102" s="289"/>
      <c r="F102" s="290" t="s">
        <v>918</v>
      </c>
      <c r="G102" s="291"/>
      <c r="H102" s="289"/>
      <c r="I102" s="289"/>
      <c r="J102" s="289" t="s">
        <v>919</v>
      </c>
      <c r="K102" s="286"/>
    </row>
    <row r="103" spans="2:11" ht="5.25" customHeight="1">
      <c r="B103" s="285"/>
      <c r="C103" s="287"/>
      <c r="D103" s="287"/>
      <c r="E103" s="287"/>
      <c r="F103" s="287"/>
      <c r="G103" s="303"/>
      <c r="H103" s="287"/>
      <c r="I103" s="287"/>
      <c r="J103" s="287"/>
      <c r="K103" s="286"/>
    </row>
    <row r="104" spans="2:11" ht="15" customHeight="1">
      <c r="B104" s="285"/>
      <c r="C104" s="275" t="s">
        <v>54</v>
      </c>
      <c r="D104" s="292"/>
      <c r="E104" s="292"/>
      <c r="F104" s="294" t="s">
        <v>920</v>
      </c>
      <c r="G104" s="303"/>
      <c r="H104" s="275" t="s">
        <v>959</v>
      </c>
      <c r="I104" s="275" t="s">
        <v>922</v>
      </c>
      <c r="J104" s="275">
        <v>20</v>
      </c>
      <c r="K104" s="286"/>
    </row>
    <row r="105" spans="2:11" ht="15" customHeight="1">
      <c r="B105" s="285"/>
      <c r="C105" s="275" t="s">
        <v>923</v>
      </c>
      <c r="D105" s="275"/>
      <c r="E105" s="275"/>
      <c r="F105" s="294" t="s">
        <v>920</v>
      </c>
      <c r="G105" s="275"/>
      <c r="H105" s="275" t="s">
        <v>959</v>
      </c>
      <c r="I105" s="275" t="s">
        <v>922</v>
      </c>
      <c r="J105" s="275">
        <v>120</v>
      </c>
      <c r="K105" s="286"/>
    </row>
    <row r="106" spans="2:11" ht="15" customHeight="1">
      <c r="B106" s="295"/>
      <c r="C106" s="275" t="s">
        <v>925</v>
      </c>
      <c r="D106" s="275"/>
      <c r="E106" s="275"/>
      <c r="F106" s="294" t="s">
        <v>926</v>
      </c>
      <c r="G106" s="275"/>
      <c r="H106" s="275" t="s">
        <v>959</v>
      </c>
      <c r="I106" s="275" t="s">
        <v>922</v>
      </c>
      <c r="J106" s="275">
        <v>50</v>
      </c>
      <c r="K106" s="286"/>
    </row>
    <row r="107" spans="2:11" ht="15" customHeight="1">
      <c r="B107" s="295"/>
      <c r="C107" s="275" t="s">
        <v>928</v>
      </c>
      <c r="D107" s="275"/>
      <c r="E107" s="275"/>
      <c r="F107" s="294" t="s">
        <v>920</v>
      </c>
      <c r="G107" s="275"/>
      <c r="H107" s="275" t="s">
        <v>959</v>
      </c>
      <c r="I107" s="275" t="s">
        <v>930</v>
      </c>
      <c r="J107" s="275"/>
      <c r="K107" s="286"/>
    </row>
    <row r="108" spans="2:11" ht="15" customHeight="1">
      <c r="B108" s="295"/>
      <c r="C108" s="275" t="s">
        <v>939</v>
      </c>
      <c r="D108" s="275"/>
      <c r="E108" s="275"/>
      <c r="F108" s="294" t="s">
        <v>926</v>
      </c>
      <c r="G108" s="275"/>
      <c r="H108" s="275" t="s">
        <v>959</v>
      </c>
      <c r="I108" s="275" t="s">
        <v>922</v>
      </c>
      <c r="J108" s="275">
        <v>50</v>
      </c>
      <c r="K108" s="286"/>
    </row>
    <row r="109" spans="2:11" ht="15" customHeight="1">
      <c r="B109" s="295"/>
      <c r="C109" s="275" t="s">
        <v>947</v>
      </c>
      <c r="D109" s="275"/>
      <c r="E109" s="275"/>
      <c r="F109" s="294" t="s">
        <v>926</v>
      </c>
      <c r="G109" s="275"/>
      <c r="H109" s="275" t="s">
        <v>959</v>
      </c>
      <c r="I109" s="275" t="s">
        <v>922</v>
      </c>
      <c r="J109" s="275">
        <v>50</v>
      </c>
      <c r="K109" s="286"/>
    </row>
    <row r="110" spans="2:11" ht="15" customHeight="1">
      <c r="B110" s="295"/>
      <c r="C110" s="275" t="s">
        <v>945</v>
      </c>
      <c r="D110" s="275"/>
      <c r="E110" s="275"/>
      <c r="F110" s="294" t="s">
        <v>926</v>
      </c>
      <c r="G110" s="275"/>
      <c r="H110" s="275" t="s">
        <v>959</v>
      </c>
      <c r="I110" s="275" t="s">
        <v>922</v>
      </c>
      <c r="J110" s="275">
        <v>50</v>
      </c>
      <c r="K110" s="286"/>
    </row>
    <row r="111" spans="2:11" ht="15" customHeight="1">
      <c r="B111" s="295"/>
      <c r="C111" s="275" t="s">
        <v>54</v>
      </c>
      <c r="D111" s="275"/>
      <c r="E111" s="275"/>
      <c r="F111" s="294" t="s">
        <v>920</v>
      </c>
      <c r="G111" s="275"/>
      <c r="H111" s="275" t="s">
        <v>960</v>
      </c>
      <c r="I111" s="275" t="s">
        <v>922</v>
      </c>
      <c r="J111" s="275">
        <v>20</v>
      </c>
      <c r="K111" s="286"/>
    </row>
    <row r="112" spans="2:11" ht="15" customHeight="1">
      <c r="B112" s="295"/>
      <c r="C112" s="275" t="s">
        <v>961</v>
      </c>
      <c r="D112" s="275"/>
      <c r="E112" s="275"/>
      <c r="F112" s="294" t="s">
        <v>920</v>
      </c>
      <c r="G112" s="275"/>
      <c r="H112" s="275" t="s">
        <v>962</v>
      </c>
      <c r="I112" s="275" t="s">
        <v>922</v>
      </c>
      <c r="J112" s="275">
        <v>120</v>
      </c>
      <c r="K112" s="286"/>
    </row>
    <row r="113" spans="2:11" ht="15" customHeight="1">
      <c r="B113" s="295"/>
      <c r="C113" s="275" t="s">
        <v>39</v>
      </c>
      <c r="D113" s="275"/>
      <c r="E113" s="275"/>
      <c r="F113" s="294" t="s">
        <v>920</v>
      </c>
      <c r="G113" s="275"/>
      <c r="H113" s="275" t="s">
        <v>963</v>
      </c>
      <c r="I113" s="275" t="s">
        <v>954</v>
      </c>
      <c r="J113" s="275"/>
      <c r="K113" s="286"/>
    </row>
    <row r="114" spans="2:11" ht="15" customHeight="1">
      <c r="B114" s="295"/>
      <c r="C114" s="275" t="s">
        <v>49</v>
      </c>
      <c r="D114" s="275"/>
      <c r="E114" s="275"/>
      <c r="F114" s="294" t="s">
        <v>920</v>
      </c>
      <c r="G114" s="275"/>
      <c r="H114" s="275" t="s">
        <v>964</v>
      </c>
      <c r="I114" s="275" t="s">
        <v>954</v>
      </c>
      <c r="J114" s="275"/>
      <c r="K114" s="286"/>
    </row>
    <row r="115" spans="2:11" ht="15" customHeight="1">
      <c r="B115" s="295"/>
      <c r="C115" s="275" t="s">
        <v>58</v>
      </c>
      <c r="D115" s="275"/>
      <c r="E115" s="275"/>
      <c r="F115" s="294" t="s">
        <v>920</v>
      </c>
      <c r="G115" s="275"/>
      <c r="H115" s="275" t="s">
        <v>965</v>
      </c>
      <c r="I115" s="275" t="s">
        <v>966</v>
      </c>
      <c r="J115" s="275"/>
      <c r="K115" s="286"/>
    </row>
    <row r="116" spans="2:11" ht="15" customHeight="1">
      <c r="B116" s="298"/>
      <c r="C116" s="304"/>
      <c r="D116" s="304"/>
      <c r="E116" s="304"/>
      <c r="F116" s="304"/>
      <c r="G116" s="304"/>
      <c r="H116" s="304"/>
      <c r="I116" s="304"/>
      <c r="J116" s="304"/>
      <c r="K116" s="300"/>
    </row>
    <row r="117" spans="2:11" ht="18.75" customHeight="1">
      <c r="B117" s="305"/>
      <c r="C117" s="271"/>
      <c r="D117" s="271"/>
      <c r="E117" s="271"/>
      <c r="F117" s="306"/>
      <c r="G117" s="271"/>
      <c r="H117" s="271"/>
      <c r="I117" s="271"/>
      <c r="J117" s="271"/>
      <c r="K117" s="305"/>
    </row>
    <row r="118" spans="2:11" ht="18.75" customHeight="1">
      <c r="B118" s="281"/>
      <c r="C118" s="281"/>
      <c r="D118" s="281"/>
      <c r="E118" s="281"/>
      <c r="F118" s="281"/>
      <c r="G118" s="281"/>
      <c r="H118" s="281"/>
      <c r="I118" s="281"/>
      <c r="J118" s="281"/>
      <c r="K118" s="281"/>
    </row>
    <row r="119" spans="2:11" ht="7.5" customHeight="1">
      <c r="B119" s="307"/>
      <c r="C119" s="308"/>
      <c r="D119" s="308"/>
      <c r="E119" s="308"/>
      <c r="F119" s="308"/>
      <c r="G119" s="308"/>
      <c r="H119" s="308"/>
      <c r="I119" s="308"/>
      <c r="J119" s="308"/>
      <c r="K119" s="309"/>
    </row>
    <row r="120" spans="2:11" ht="45" customHeight="1">
      <c r="B120" s="310"/>
      <c r="C120" s="388" t="s">
        <v>967</v>
      </c>
      <c r="D120" s="388"/>
      <c r="E120" s="388"/>
      <c r="F120" s="388"/>
      <c r="G120" s="388"/>
      <c r="H120" s="388"/>
      <c r="I120" s="388"/>
      <c r="J120" s="388"/>
      <c r="K120" s="311"/>
    </row>
    <row r="121" spans="2:11" ht="17.25" customHeight="1">
      <c r="B121" s="312"/>
      <c r="C121" s="287" t="s">
        <v>914</v>
      </c>
      <c r="D121" s="287"/>
      <c r="E121" s="287"/>
      <c r="F121" s="287" t="s">
        <v>915</v>
      </c>
      <c r="G121" s="288"/>
      <c r="H121" s="287" t="s">
        <v>114</v>
      </c>
      <c r="I121" s="287" t="s">
        <v>58</v>
      </c>
      <c r="J121" s="287" t="s">
        <v>916</v>
      </c>
      <c r="K121" s="313"/>
    </row>
    <row r="122" spans="2:11" ht="17.25" customHeight="1">
      <c r="B122" s="312"/>
      <c r="C122" s="289" t="s">
        <v>917</v>
      </c>
      <c r="D122" s="289"/>
      <c r="E122" s="289"/>
      <c r="F122" s="290" t="s">
        <v>918</v>
      </c>
      <c r="G122" s="291"/>
      <c r="H122" s="289"/>
      <c r="I122" s="289"/>
      <c r="J122" s="289" t="s">
        <v>919</v>
      </c>
      <c r="K122" s="313"/>
    </row>
    <row r="123" spans="2:11" ht="5.25" customHeight="1">
      <c r="B123" s="314"/>
      <c r="C123" s="292"/>
      <c r="D123" s="292"/>
      <c r="E123" s="292"/>
      <c r="F123" s="292"/>
      <c r="G123" s="275"/>
      <c r="H123" s="292"/>
      <c r="I123" s="292"/>
      <c r="J123" s="292"/>
      <c r="K123" s="315"/>
    </row>
    <row r="124" spans="2:11" ht="15" customHeight="1">
      <c r="B124" s="314"/>
      <c r="C124" s="275" t="s">
        <v>923</v>
      </c>
      <c r="D124" s="292"/>
      <c r="E124" s="292"/>
      <c r="F124" s="294" t="s">
        <v>920</v>
      </c>
      <c r="G124" s="275"/>
      <c r="H124" s="275" t="s">
        <v>959</v>
      </c>
      <c r="I124" s="275" t="s">
        <v>922</v>
      </c>
      <c r="J124" s="275">
        <v>120</v>
      </c>
      <c r="K124" s="316"/>
    </row>
    <row r="125" spans="2:11" ht="15" customHeight="1">
      <c r="B125" s="314"/>
      <c r="C125" s="275" t="s">
        <v>968</v>
      </c>
      <c r="D125" s="275"/>
      <c r="E125" s="275"/>
      <c r="F125" s="294" t="s">
        <v>920</v>
      </c>
      <c r="G125" s="275"/>
      <c r="H125" s="275" t="s">
        <v>969</v>
      </c>
      <c r="I125" s="275" t="s">
        <v>922</v>
      </c>
      <c r="J125" s="275" t="s">
        <v>970</v>
      </c>
      <c r="K125" s="316"/>
    </row>
    <row r="126" spans="2:11" ht="15" customHeight="1">
      <c r="B126" s="314"/>
      <c r="C126" s="275" t="s">
        <v>869</v>
      </c>
      <c r="D126" s="275"/>
      <c r="E126" s="275"/>
      <c r="F126" s="294" t="s">
        <v>920</v>
      </c>
      <c r="G126" s="275"/>
      <c r="H126" s="275" t="s">
        <v>971</v>
      </c>
      <c r="I126" s="275" t="s">
        <v>922</v>
      </c>
      <c r="J126" s="275" t="s">
        <v>970</v>
      </c>
      <c r="K126" s="316"/>
    </row>
    <row r="127" spans="2:11" ht="15" customHeight="1">
      <c r="B127" s="314"/>
      <c r="C127" s="275" t="s">
        <v>931</v>
      </c>
      <c r="D127" s="275"/>
      <c r="E127" s="275"/>
      <c r="F127" s="294" t="s">
        <v>926</v>
      </c>
      <c r="G127" s="275"/>
      <c r="H127" s="275" t="s">
        <v>932</v>
      </c>
      <c r="I127" s="275" t="s">
        <v>922</v>
      </c>
      <c r="J127" s="275">
        <v>15</v>
      </c>
      <c r="K127" s="316"/>
    </row>
    <row r="128" spans="2:11" ht="15" customHeight="1">
      <c r="B128" s="314"/>
      <c r="C128" s="296" t="s">
        <v>933</v>
      </c>
      <c r="D128" s="296"/>
      <c r="E128" s="296"/>
      <c r="F128" s="297" t="s">
        <v>926</v>
      </c>
      <c r="G128" s="296"/>
      <c r="H128" s="296" t="s">
        <v>934</v>
      </c>
      <c r="I128" s="296" t="s">
        <v>922</v>
      </c>
      <c r="J128" s="296">
        <v>15</v>
      </c>
      <c r="K128" s="316"/>
    </row>
    <row r="129" spans="2:11" ht="15" customHeight="1">
      <c r="B129" s="314"/>
      <c r="C129" s="296" t="s">
        <v>935</v>
      </c>
      <c r="D129" s="296"/>
      <c r="E129" s="296"/>
      <c r="F129" s="297" t="s">
        <v>926</v>
      </c>
      <c r="G129" s="296"/>
      <c r="H129" s="296" t="s">
        <v>936</v>
      </c>
      <c r="I129" s="296" t="s">
        <v>922</v>
      </c>
      <c r="J129" s="296">
        <v>20</v>
      </c>
      <c r="K129" s="316"/>
    </row>
    <row r="130" spans="2:11" ht="15" customHeight="1">
      <c r="B130" s="314"/>
      <c r="C130" s="296" t="s">
        <v>937</v>
      </c>
      <c r="D130" s="296"/>
      <c r="E130" s="296"/>
      <c r="F130" s="297" t="s">
        <v>926</v>
      </c>
      <c r="G130" s="296"/>
      <c r="H130" s="296" t="s">
        <v>938</v>
      </c>
      <c r="I130" s="296" t="s">
        <v>922</v>
      </c>
      <c r="J130" s="296">
        <v>20</v>
      </c>
      <c r="K130" s="316"/>
    </row>
    <row r="131" spans="2:11" ht="15" customHeight="1">
      <c r="B131" s="314"/>
      <c r="C131" s="275" t="s">
        <v>925</v>
      </c>
      <c r="D131" s="275"/>
      <c r="E131" s="275"/>
      <c r="F131" s="294" t="s">
        <v>926</v>
      </c>
      <c r="G131" s="275"/>
      <c r="H131" s="275" t="s">
        <v>959</v>
      </c>
      <c r="I131" s="275" t="s">
        <v>922</v>
      </c>
      <c r="J131" s="275">
        <v>50</v>
      </c>
      <c r="K131" s="316"/>
    </row>
    <row r="132" spans="2:11" ht="15" customHeight="1">
      <c r="B132" s="314"/>
      <c r="C132" s="275" t="s">
        <v>939</v>
      </c>
      <c r="D132" s="275"/>
      <c r="E132" s="275"/>
      <c r="F132" s="294" t="s">
        <v>926</v>
      </c>
      <c r="G132" s="275"/>
      <c r="H132" s="275" t="s">
        <v>959</v>
      </c>
      <c r="I132" s="275" t="s">
        <v>922</v>
      </c>
      <c r="J132" s="275">
        <v>50</v>
      </c>
      <c r="K132" s="316"/>
    </row>
    <row r="133" spans="2:11" ht="15" customHeight="1">
      <c r="B133" s="314"/>
      <c r="C133" s="275" t="s">
        <v>945</v>
      </c>
      <c r="D133" s="275"/>
      <c r="E133" s="275"/>
      <c r="F133" s="294" t="s">
        <v>926</v>
      </c>
      <c r="G133" s="275"/>
      <c r="H133" s="275" t="s">
        <v>959</v>
      </c>
      <c r="I133" s="275" t="s">
        <v>922</v>
      </c>
      <c r="J133" s="275">
        <v>50</v>
      </c>
      <c r="K133" s="316"/>
    </row>
    <row r="134" spans="2:11" ht="15" customHeight="1">
      <c r="B134" s="314"/>
      <c r="C134" s="275" t="s">
        <v>947</v>
      </c>
      <c r="D134" s="275"/>
      <c r="E134" s="275"/>
      <c r="F134" s="294" t="s">
        <v>926</v>
      </c>
      <c r="G134" s="275"/>
      <c r="H134" s="275" t="s">
        <v>959</v>
      </c>
      <c r="I134" s="275" t="s">
        <v>922</v>
      </c>
      <c r="J134" s="275">
        <v>50</v>
      </c>
      <c r="K134" s="316"/>
    </row>
    <row r="135" spans="2:11" ht="15" customHeight="1">
      <c r="B135" s="314"/>
      <c r="C135" s="275" t="s">
        <v>119</v>
      </c>
      <c r="D135" s="275"/>
      <c r="E135" s="275"/>
      <c r="F135" s="294" t="s">
        <v>926</v>
      </c>
      <c r="G135" s="275"/>
      <c r="H135" s="275" t="s">
        <v>972</v>
      </c>
      <c r="I135" s="275" t="s">
        <v>922</v>
      </c>
      <c r="J135" s="275">
        <v>255</v>
      </c>
      <c r="K135" s="316"/>
    </row>
    <row r="136" spans="2:11" ht="15" customHeight="1">
      <c r="B136" s="314"/>
      <c r="C136" s="275" t="s">
        <v>949</v>
      </c>
      <c r="D136" s="275"/>
      <c r="E136" s="275"/>
      <c r="F136" s="294" t="s">
        <v>920</v>
      </c>
      <c r="G136" s="275"/>
      <c r="H136" s="275" t="s">
        <v>973</v>
      </c>
      <c r="I136" s="275" t="s">
        <v>951</v>
      </c>
      <c r="J136" s="275"/>
      <c r="K136" s="316"/>
    </row>
    <row r="137" spans="2:11" ht="15" customHeight="1">
      <c r="B137" s="314"/>
      <c r="C137" s="275" t="s">
        <v>952</v>
      </c>
      <c r="D137" s="275"/>
      <c r="E137" s="275"/>
      <c r="F137" s="294" t="s">
        <v>920</v>
      </c>
      <c r="G137" s="275"/>
      <c r="H137" s="275" t="s">
        <v>974</v>
      </c>
      <c r="I137" s="275" t="s">
        <v>954</v>
      </c>
      <c r="J137" s="275"/>
      <c r="K137" s="316"/>
    </row>
    <row r="138" spans="2:11" ht="15" customHeight="1">
      <c r="B138" s="314"/>
      <c r="C138" s="275" t="s">
        <v>955</v>
      </c>
      <c r="D138" s="275"/>
      <c r="E138" s="275"/>
      <c r="F138" s="294" t="s">
        <v>920</v>
      </c>
      <c r="G138" s="275"/>
      <c r="H138" s="275" t="s">
        <v>955</v>
      </c>
      <c r="I138" s="275" t="s">
        <v>954</v>
      </c>
      <c r="J138" s="275"/>
      <c r="K138" s="316"/>
    </row>
    <row r="139" spans="2:11" ht="15" customHeight="1">
      <c r="B139" s="314"/>
      <c r="C139" s="275" t="s">
        <v>39</v>
      </c>
      <c r="D139" s="275"/>
      <c r="E139" s="275"/>
      <c r="F139" s="294" t="s">
        <v>920</v>
      </c>
      <c r="G139" s="275"/>
      <c r="H139" s="275" t="s">
        <v>975</v>
      </c>
      <c r="I139" s="275" t="s">
        <v>954</v>
      </c>
      <c r="J139" s="275"/>
      <c r="K139" s="316"/>
    </row>
    <row r="140" spans="2:11" ht="15" customHeight="1">
      <c r="B140" s="314"/>
      <c r="C140" s="275" t="s">
        <v>976</v>
      </c>
      <c r="D140" s="275"/>
      <c r="E140" s="275"/>
      <c r="F140" s="294" t="s">
        <v>920</v>
      </c>
      <c r="G140" s="275"/>
      <c r="H140" s="275" t="s">
        <v>977</v>
      </c>
      <c r="I140" s="275" t="s">
        <v>954</v>
      </c>
      <c r="J140" s="275"/>
      <c r="K140" s="316"/>
    </row>
    <row r="141" spans="2:11" ht="15" customHeight="1">
      <c r="B141" s="317"/>
      <c r="C141" s="318"/>
      <c r="D141" s="318"/>
      <c r="E141" s="318"/>
      <c r="F141" s="318"/>
      <c r="G141" s="318"/>
      <c r="H141" s="318"/>
      <c r="I141" s="318"/>
      <c r="J141" s="318"/>
      <c r="K141" s="319"/>
    </row>
    <row r="142" spans="2:11" ht="18.75" customHeight="1">
      <c r="B142" s="271"/>
      <c r="C142" s="271"/>
      <c r="D142" s="271"/>
      <c r="E142" s="271"/>
      <c r="F142" s="306"/>
      <c r="G142" s="271"/>
      <c r="H142" s="271"/>
      <c r="I142" s="271"/>
      <c r="J142" s="271"/>
      <c r="K142" s="271"/>
    </row>
    <row r="143" spans="2:11" ht="18.75" customHeight="1">
      <c r="B143" s="281"/>
      <c r="C143" s="281"/>
      <c r="D143" s="281"/>
      <c r="E143" s="281"/>
      <c r="F143" s="281"/>
      <c r="G143" s="281"/>
      <c r="H143" s="281"/>
      <c r="I143" s="281"/>
      <c r="J143" s="281"/>
      <c r="K143" s="281"/>
    </row>
    <row r="144" spans="2:11" ht="7.5" customHeight="1">
      <c r="B144" s="282"/>
      <c r="C144" s="283"/>
      <c r="D144" s="283"/>
      <c r="E144" s="283"/>
      <c r="F144" s="283"/>
      <c r="G144" s="283"/>
      <c r="H144" s="283"/>
      <c r="I144" s="283"/>
      <c r="J144" s="283"/>
      <c r="K144" s="284"/>
    </row>
    <row r="145" spans="2:11" ht="45" customHeight="1">
      <c r="B145" s="285"/>
      <c r="C145" s="392" t="s">
        <v>978</v>
      </c>
      <c r="D145" s="392"/>
      <c r="E145" s="392"/>
      <c r="F145" s="392"/>
      <c r="G145" s="392"/>
      <c r="H145" s="392"/>
      <c r="I145" s="392"/>
      <c r="J145" s="392"/>
      <c r="K145" s="286"/>
    </row>
    <row r="146" spans="2:11" ht="17.25" customHeight="1">
      <c r="B146" s="285"/>
      <c r="C146" s="287" t="s">
        <v>914</v>
      </c>
      <c r="D146" s="287"/>
      <c r="E146" s="287"/>
      <c r="F146" s="287" t="s">
        <v>915</v>
      </c>
      <c r="G146" s="288"/>
      <c r="H146" s="287" t="s">
        <v>114</v>
      </c>
      <c r="I146" s="287" t="s">
        <v>58</v>
      </c>
      <c r="J146" s="287" t="s">
        <v>916</v>
      </c>
      <c r="K146" s="286"/>
    </row>
    <row r="147" spans="2:11" ht="17.25" customHeight="1">
      <c r="B147" s="285"/>
      <c r="C147" s="289" t="s">
        <v>917</v>
      </c>
      <c r="D147" s="289"/>
      <c r="E147" s="289"/>
      <c r="F147" s="290" t="s">
        <v>918</v>
      </c>
      <c r="G147" s="291"/>
      <c r="H147" s="289"/>
      <c r="I147" s="289"/>
      <c r="J147" s="289" t="s">
        <v>919</v>
      </c>
      <c r="K147" s="286"/>
    </row>
    <row r="148" spans="2:11" ht="5.25" customHeight="1">
      <c r="B148" s="295"/>
      <c r="C148" s="292"/>
      <c r="D148" s="292"/>
      <c r="E148" s="292"/>
      <c r="F148" s="292"/>
      <c r="G148" s="293"/>
      <c r="H148" s="292"/>
      <c r="I148" s="292"/>
      <c r="J148" s="292"/>
      <c r="K148" s="316"/>
    </row>
    <row r="149" spans="2:11" ht="15" customHeight="1">
      <c r="B149" s="295"/>
      <c r="C149" s="320" t="s">
        <v>923</v>
      </c>
      <c r="D149" s="275"/>
      <c r="E149" s="275"/>
      <c r="F149" s="321" t="s">
        <v>920</v>
      </c>
      <c r="G149" s="275"/>
      <c r="H149" s="320" t="s">
        <v>959</v>
      </c>
      <c r="I149" s="320" t="s">
        <v>922</v>
      </c>
      <c r="J149" s="320">
        <v>120</v>
      </c>
      <c r="K149" s="316"/>
    </row>
    <row r="150" spans="2:11" ht="15" customHeight="1">
      <c r="B150" s="295"/>
      <c r="C150" s="320" t="s">
        <v>968</v>
      </c>
      <c r="D150" s="275"/>
      <c r="E150" s="275"/>
      <c r="F150" s="321" t="s">
        <v>920</v>
      </c>
      <c r="G150" s="275"/>
      <c r="H150" s="320" t="s">
        <v>979</v>
      </c>
      <c r="I150" s="320" t="s">
        <v>922</v>
      </c>
      <c r="J150" s="320" t="s">
        <v>970</v>
      </c>
      <c r="K150" s="316"/>
    </row>
    <row r="151" spans="2:11" ht="15" customHeight="1">
      <c r="B151" s="295"/>
      <c r="C151" s="320" t="s">
        <v>869</v>
      </c>
      <c r="D151" s="275"/>
      <c r="E151" s="275"/>
      <c r="F151" s="321" t="s">
        <v>920</v>
      </c>
      <c r="G151" s="275"/>
      <c r="H151" s="320" t="s">
        <v>980</v>
      </c>
      <c r="I151" s="320" t="s">
        <v>922</v>
      </c>
      <c r="J151" s="320" t="s">
        <v>970</v>
      </c>
      <c r="K151" s="316"/>
    </row>
    <row r="152" spans="2:11" ht="15" customHeight="1">
      <c r="B152" s="295"/>
      <c r="C152" s="320" t="s">
        <v>925</v>
      </c>
      <c r="D152" s="275"/>
      <c r="E152" s="275"/>
      <c r="F152" s="321" t="s">
        <v>926</v>
      </c>
      <c r="G152" s="275"/>
      <c r="H152" s="320" t="s">
        <v>959</v>
      </c>
      <c r="I152" s="320" t="s">
        <v>922</v>
      </c>
      <c r="J152" s="320">
        <v>50</v>
      </c>
      <c r="K152" s="316"/>
    </row>
    <row r="153" spans="2:11" ht="15" customHeight="1">
      <c r="B153" s="295"/>
      <c r="C153" s="320" t="s">
        <v>928</v>
      </c>
      <c r="D153" s="275"/>
      <c r="E153" s="275"/>
      <c r="F153" s="321" t="s">
        <v>920</v>
      </c>
      <c r="G153" s="275"/>
      <c r="H153" s="320" t="s">
        <v>959</v>
      </c>
      <c r="I153" s="320" t="s">
        <v>930</v>
      </c>
      <c r="J153" s="320"/>
      <c r="K153" s="316"/>
    </row>
    <row r="154" spans="2:11" ht="15" customHeight="1">
      <c r="B154" s="295"/>
      <c r="C154" s="320" t="s">
        <v>939</v>
      </c>
      <c r="D154" s="275"/>
      <c r="E154" s="275"/>
      <c r="F154" s="321" t="s">
        <v>926</v>
      </c>
      <c r="G154" s="275"/>
      <c r="H154" s="320" t="s">
        <v>959</v>
      </c>
      <c r="I154" s="320" t="s">
        <v>922</v>
      </c>
      <c r="J154" s="320">
        <v>50</v>
      </c>
      <c r="K154" s="316"/>
    </row>
    <row r="155" spans="2:11" ht="15" customHeight="1">
      <c r="B155" s="295"/>
      <c r="C155" s="320" t="s">
        <v>947</v>
      </c>
      <c r="D155" s="275"/>
      <c r="E155" s="275"/>
      <c r="F155" s="321" t="s">
        <v>926</v>
      </c>
      <c r="G155" s="275"/>
      <c r="H155" s="320" t="s">
        <v>959</v>
      </c>
      <c r="I155" s="320" t="s">
        <v>922</v>
      </c>
      <c r="J155" s="320">
        <v>50</v>
      </c>
      <c r="K155" s="316"/>
    </row>
    <row r="156" spans="2:11" ht="15" customHeight="1">
      <c r="B156" s="295"/>
      <c r="C156" s="320" t="s">
        <v>945</v>
      </c>
      <c r="D156" s="275"/>
      <c r="E156" s="275"/>
      <c r="F156" s="321" t="s">
        <v>926</v>
      </c>
      <c r="G156" s="275"/>
      <c r="H156" s="320" t="s">
        <v>959</v>
      </c>
      <c r="I156" s="320" t="s">
        <v>922</v>
      </c>
      <c r="J156" s="320">
        <v>50</v>
      </c>
      <c r="K156" s="316"/>
    </row>
    <row r="157" spans="2:11" ht="15" customHeight="1">
      <c r="B157" s="295"/>
      <c r="C157" s="320" t="s">
        <v>95</v>
      </c>
      <c r="D157" s="275"/>
      <c r="E157" s="275"/>
      <c r="F157" s="321" t="s">
        <v>920</v>
      </c>
      <c r="G157" s="275"/>
      <c r="H157" s="320" t="s">
        <v>981</v>
      </c>
      <c r="I157" s="320" t="s">
        <v>922</v>
      </c>
      <c r="J157" s="320" t="s">
        <v>982</v>
      </c>
      <c r="K157" s="316"/>
    </row>
    <row r="158" spans="2:11" ht="15" customHeight="1">
      <c r="B158" s="295"/>
      <c r="C158" s="320" t="s">
        <v>983</v>
      </c>
      <c r="D158" s="275"/>
      <c r="E158" s="275"/>
      <c r="F158" s="321" t="s">
        <v>920</v>
      </c>
      <c r="G158" s="275"/>
      <c r="H158" s="320" t="s">
        <v>984</v>
      </c>
      <c r="I158" s="320" t="s">
        <v>954</v>
      </c>
      <c r="J158" s="320"/>
      <c r="K158" s="316"/>
    </row>
    <row r="159" spans="2:11" ht="15" customHeight="1">
      <c r="B159" s="322"/>
      <c r="C159" s="304"/>
      <c r="D159" s="304"/>
      <c r="E159" s="304"/>
      <c r="F159" s="304"/>
      <c r="G159" s="304"/>
      <c r="H159" s="304"/>
      <c r="I159" s="304"/>
      <c r="J159" s="304"/>
      <c r="K159" s="323"/>
    </row>
    <row r="160" spans="2:11" ht="18.75" customHeight="1">
      <c r="B160" s="271"/>
      <c r="C160" s="275"/>
      <c r="D160" s="275"/>
      <c r="E160" s="275"/>
      <c r="F160" s="294"/>
      <c r="G160" s="275"/>
      <c r="H160" s="275"/>
      <c r="I160" s="275"/>
      <c r="J160" s="275"/>
      <c r="K160" s="271"/>
    </row>
    <row r="161" spans="2:11" ht="18.75" customHeight="1">
      <c r="B161" s="281"/>
      <c r="C161" s="281"/>
      <c r="D161" s="281"/>
      <c r="E161" s="281"/>
      <c r="F161" s="281"/>
      <c r="G161" s="281"/>
      <c r="H161" s="281"/>
      <c r="I161" s="281"/>
      <c r="J161" s="281"/>
      <c r="K161" s="281"/>
    </row>
    <row r="162" spans="2:11" ht="7.5" customHeight="1">
      <c r="B162" s="263"/>
      <c r="C162" s="264"/>
      <c r="D162" s="264"/>
      <c r="E162" s="264"/>
      <c r="F162" s="264"/>
      <c r="G162" s="264"/>
      <c r="H162" s="264"/>
      <c r="I162" s="264"/>
      <c r="J162" s="264"/>
      <c r="K162" s="265"/>
    </row>
    <row r="163" spans="2:11" ht="45" customHeight="1">
      <c r="B163" s="266"/>
      <c r="C163" s="388" t="s">
        <v>985</v>
      </c>
      <c r="D163" s="388"/>
      <c r="E163" s="388"/>
      <c r="F163" s="388"/>
      <c r="G163" s="388"/>
      <c r="H163" s="388"/>
      <c r="I163" s="388"/>
      <c r="J163" s="388"/>
      <c r="K163" s="267"/>
    </row>
    <row r="164" spans="2:11" ht="17.25" customHeight="1">
      <c r="B164" s="266"/>
      <c r="C164" s="287" t="s">
        <v>914</v>
      </c>
      <c r="D164" s="287"/>
      <c r="E164" s="287"/>
      <c r="F164" s="287" t="s">
        <v>915</v>
      </c>
      <c r="G164" s="324"/>
      <c r="H164" s="325" t="s">
        <v>114</v>
      </c>
      <c r="I164" s="325" t="s">
        <v>58</v>
      </c>
      <c r="J164" s="287" t="s">
        <v>916</v>
      </c>
      <c r="K164" s="267"/>
    </row>
    <row r="165" spans="2:11" ht="17.25" customHeight="1">
      <c r="B165" s="268"/>
      <c r="C165" s="289" t="s">
        <v>917</v>
      </c>
      <c r="D165" s="289"/>
      <c r="E165" s="289"/>
      <c r="F165" s="290" t="s">
        <v>918</v>
      </c>
      <c r="G165" s="326"/>
      <c r="H165" s="327"/>
      <c r="I165" s="327"/>
      <c r="J165" s="289" t="s">
        <v>919</v>
      </c>
      <c r="K165" s="269"/>
    </row>
    <row r="166" spans="2:11" ht="5.25" customHeight="1">
      <c r="B166" s="295"/>
      <c r="C166" s="292"/>
      <c r="D166" s="292"/>
      <c r="E166" s="292"/>
      <c r="F166" s="292"/>
      <c r="G166" s="293"/>
      <c r="H166" s="292"/>
      <c r="I166" s="292"/>
      <c r="J166" s="292"/>
      <c r="K166" s="316"/>
    </row>
    <row r="167" spans="2:11" ht="15" customHeight="1">
      <c r="B167" s="295"/>
      <c r="C167" s="275" t="s">
        <v>923</v>
      </c>
      <c r="D167" s="275"/>
      <c r="E167" s="275"/>
      <c r="F167" s="294" t="s">
        <v>920</v>
      </c>
      <c r="G167" s="275"/>
      <c r="H167" s="275" t="s">
        <v>959</v>
      </c>
      <c r="I167" s="275" t="s">
        <v>922</v>
      </c>
      <c r="J167" s="275">
        <v>120</v>
      </c>
      <c r="K167" s="316"/>
    </row>
    <row r="168" spans="2:11" ht="15" customHeight="1">
      <c r="B168" s="295"/>
      <c r="C168" s="275" t="s">
        <v>968</v>
      </c>
      <c r="D168" s="275"/>
      <c r="E168" s="275"/>
      <c r="F168" s="294" t="s">
        <v>920</v>
      </c>
      <c r="G168" s="275"/>
      <c r="H168" s="275" t="s">
        <v>969</v>
      </c>
      <c r="I168" s="275" t="s">
        <v>922</v>
      </c>
      <c r="J168" s="275" t="s">
        <v>970</v>
      </c>
      <c r="K168" s="316"/>
    </row>
    <row r="169" spans="2:11" ht="15" customHeight="1">
      <c r="B169" s="295"/>
      <c r="C169" s="275" t="s">
        <v>869</v>
      </c>
      <c r="D169" s="275"/>
      <c r="E169" s="275"/>
      <c r="F169" s="294" t="s">
        <v>920</v>
      </c>
      <c r="G169" s="275"/>
      <c r="H169" s="275" t="s">
        <v>986</v>
      </c>
      <c r="I169" s="275" t="s">
        <v>922</v>
      </c>
      <c r="J169" s="275" t="s">
        <v>970</v>
      </c>
      <c r="K169" s="316"/>
    </row>
    <row r="170" spans="2:11" ht="15" customHeight="1">
      <c r="B170" s="295"/>
      <c r="C170" s="275" t="s">
        <v>925</v>
      </c>
      <c r="D170" s="275"/>
      <c r="E170" s="275"/>
      <c r="F170" s="294" t="s">
        <v>926</v>
      </c>
      <c r="G170" s="275"/>
      <c r="H170" s="275" t="s">
        <v>986</v>
      </c>
      <c r="I170" s="275" t="s">
        <v>922</v>
      </c>
      <c r="J170" s="275">
        <v>50</v>
      </c>
      <c r="K170" s="316"/>
    </row>
    <row r="171" spans="2:11" ht="15" customHeight="1">
      <c r="B171" s="295"/>
      <c r="C171" s="275" t="s">
        <v>928</v>
      </c>
      <c r="D171" s="275"/>
      <c r="E171" s="275"/>
      <c r="F171" s="294" t="s">
        <v>920</v>
      </c>
      <c r="G171" s="275"/>
      <c r="H171" s="275" t="s">
        <v>986</v>
      </c>
      <c r="I171" s="275" t="s">
        <v>930</v>
      </c>
      <c r="J171" s="275"/>
      <c r="K171" s="316"/>
    </row>
    <row r="172" spans="2:11" ht="15" customHeight="1">
      <c r="B172" s="295"/>
      <c r="C172" s="275" t="s">
        <v>939</v>
      </c>
      <c r="D172" s="275"/>
      <c r="E172" s="275"/>
      <c r="F172" s="294" t="s">
        <v>926</v>
      </c>
      <c r="G172" s="275"/>
      <c r="H172" s="275" t="s">
        <v>986</v>
      </c>
      <c r="I172" s="275" t="s">
        <v>922</v>
      </c>
      <c r="J172" s="275">
        <v>50</v>
      </c>
      <c r="K172" s="316"/>
    </row>
    <row r="173" spans="2:11" ht="15" customHeight="1">
      <c r="B173" s="295"/>
      <c r="C173" s="275" t="s">
        <v>947</v>
      </c>
      <c r="D173" s="275"/>
      <c r="E173" s="275"/>
      <c r="F173" s="294" t="s">
        <v>926</v>
      </c>
      <c r="G173" s="275"/>
      <c r="H173" s="275" t="s">
        <v>986</v>
      </c>
      <c r="I173" s="275" t="s">
        <v>922</v>
      </c>
      <c r="J173" s="275">
        <v>50</v>
      </c>
      <c r="K173" s="316"/>
    </row>
    <row r="174" spans="2:11" ht="15" customHeight="1">
      <c r="B174" s="295"/>
      <c r="C174" s="275" t="s">
        <v>945</v>
      </c>
      <c r="D174" s="275"/>
      <c r="E174" s="275"/>
      <c r="F174" s="294" t="s">
        <v>926</v>
      </c>
      <c r="G174" s="275"/>
      <c r="H174" s="275" t="s">
        <v>986</v>
      </c>
      <c r="I174" s="275" t="s">
        <v>922</v>
      </c>
      <c r="J174" s="275">
        <v>50</v>
      </c>
      <c r="K174" s="316"/>
    </row>
    <row r="175" spans="2:11" ht="15" customHeight="1">
      <c r="B175" s="295"/>
      <c r="C175" s="275" t="s">
        <v>113</v>
      </c>
      <c r="D175" s="275"/>
      <c r="E175" s="275"/>
      <c r="F175" s="294" t="s">
        <v>920</v>
      </c>
      <c r="G175" s="275"/>
      <c r="H175" s="275" t="s">
        <v>987</v>
      </c>
      <c r="I175" s="275" t="s">
        <v>988</v>
      </c>
      <c r="J175" s="275"/>
      <c r="K175" s="316"/>
    </row>
    <row r="176" spans="2:11" ht="15" customHeight="1">
      <c r="B176" s="295"/>
      <c r="C176" s="275" t="s">
        <v>58</v>
      </c>
      <c r="D176" s="275"/>
      <c r="E176" s="275"/>
      <c r="F176" s="294" t="s">
        <v>920</v>
      </c>
      <c r="G176" s="275"/>
      <c r="H176" s="275" t="s">
        <v>989</v>
      </c>
      <c r="I176" s="275" t="s">
        <v>990</v>
      </c>
      <c r="J176" s="275">
        <v>1</v>
      </c>
      <c r="K176" s="316"/>
    </row>
    <row r="177" spans="2:11" ht="15" customHeight="1">
      <c r="B177" s="295"/>
      <c r="C177" s="275" t="s">
        <v>54</v>
      </c>
      <c r="D177" s="275"/>
      <c r="E177" s="275"/>
      <c r="F177" s="294" t="s">
        <v>920</v>
      </c>
      <c r="G177" s="275"/>
      <c r="H177" s="275" t="s">
        <v>991</v>
      </c>
      <c r="I177" s="275" t="s">
        <v>922</v>
      </c>
      <c r="J177" s="275">
        <v>20</v>
      </c>
      <c r="K177" s="316"/>
    </row>
    <row r="178" spans="2:11" ht="15" customHeight="1">
      <c r="B178" s="295"/>
      <c r="C178" s="275" t="s">
        <v>114</v>
      </c>
      <c r="D178" s="275"/>
      <c r="E178" s="275"/>
      <c r="F178" s="294" t="s">
        <v>920</v>
      </c>
      <c r="G178" s="275"/>
      <c r="H178" s="275" t="s">
        <v>992</v>
      </c>
      <c r="I178" s="275" t="s">
        <v>922</v>
      </c>
      <c r="J178" s="275">
        <v>255</v>
      </c>
      <c r="K178" s="316"/>
    </row>
    <row r="179" spans="2:11" ht="15" customHeight="1">
      <c r="B179" s="295"/>
      <c r="C179" s="275" t="s">
        <v>115</v>
      </c>
      <c r="D179" s="275"/>
      <c r="E179" s="275"/>
      <c r="F179" s="294" t="s">
        <v>920</v>
      </c>
      <c r="G179" s="275"/>
      <c r="H179" s="275" t="s">
        <v>885</v>
      </c>
      <c r="I179" s="275" t="s">
        <v>922</v>
      </c>
      <c r="J179" s="275">
        <v>10</v>
      </c>
      <c r="K179" s="316"/>
    </row>
    <row r="180" spans="2:11" ht="15" customHeight="1">
      <c r="B180" s="295"/>
      <c r="C180" s="275" t="s">
        <v>116</v>
      </c>
      <c r="D180" s="275"/>
      <c r="E180" s="275"/>
      <c r="F180" s="294" t="s">
        <v>920</v>
      </c>
      <c r="G180" s="275"/>
      <c r="H180" s="275" t="s">
        <v>993</v>
      </c>
      <c r="I180" s="275" t="s">
        <v>954</v>
      </c>
      <c r="J180" s="275"/>
      <c r="K180" s="316"/>
    </row>
    <row r="181" spans="2:11" ht="15" customHeight="1">
      <c r="B181" s="295"/>
      <c r="C181" s="275" t="s">
        <v>994</v>
      </c>
      <c r="D181" s="275"/>
      <c r="E181" s="275"/>
      <c r="F181" s="294" t="s">
        <v>920</v>
      </c>
      <c r="G181" s="275"/>
      <c r="H181" s="275" t="s">
        <v>995</v>
      </c>
      <c r="I181" s="275" t="s">
        <v>954</v>
      </c>
      <c r="J181" s="275"/>
      <c r="K181" s="316"/>
    </row>
    <row r="182" spans="2:11" ht="15" customHeight="1">
      <c r="B182" s="295"/>
      <c r="C182" s="275" t="s">
        <v>983</v>
      </c>
      <c r="D182" s="275"/>
      <c r="E182" s="275"/>
      <c r="F182" s="294" t="s">
        <v>920</v>
      </c>
      <c r="G182" s="275"/>
      <c r="H182" s="275" t="s">
        <v>996</v>
      </c>
      <c r="I182" s="275" t="s">
        <v>954</v>
      </c>
      <c r="J182" s="275"/>
      <c r="K182" s="316"/>
    </row>
    <row r="183" spans="2:11" ht="15" customHeight="1">
      <c r="B183" s="295"/>
      <c r="C183" s="275" t="s">
        <v>118</v>
      </c>
      <c r="D183" s="275"/>
      <c r="E183" s="275"/>
      <c r="F183" s="294" t="s">
        <v>926</v>
      </c>
      <c r="G183" s="275"/>
      <c r="H183" s="275" t="s">
        <v>997</v>
      </c>
      <c r="I183" s="275" t="s">
        <v>922</v>
      </c>
      <c r="J183" s="275">
        <v>50</v>
      </c>
      <c r="K183" s="316"/>
    </row>
    <row r="184" spans="2:11" ht="15" customHeight="1">
      <c r="B184" s="295"/>
      <c r="C184" s="275" t="s">
        <v>998</v>
      </c>
      <c r="D184" s="275"/>
      <c r="E184" s="275"/>
      <c r="F184" s="294" t="s">
        <v>926</v>
      </c>
      <c r="G184" s="275"/>
      <c r="H184" s="275" t="s">
        <v>999</v>
      </c>
      <c r="I184" s="275" t="s">
        <v>1000</v>
      </c>
      <c r="J184" s="275"/>
      <c r="K184" s="316"/>
    </row>
    <row r="185" spans="2:11" ht="15" customHeight="1">
      <c r="B185" s="295"/>
      <c r="C185" s="275" t="s">
        <v>1001</v>
      </c>
      <c r="D185" s="275"/>
      <c r="E185" s="275"/>
      <c r="F185" s="294" t="s">
        <v>926</v>
      </c>
      <c r="G185" s="275"/>
      <c r="H185" s="275" t="s">
        <v>1002</v>
      </c>
      <c r="I185" s="275" t="s">
        <v>1000</v>
      </c>
      <c r="J185" s="275"/>
      <c r="K185" s="316"/>
    </row>
    <row r="186" spans="2:11" ht="15" customHeight="1">
      <c r="B186" s="295"/>
      <c r="C186" s="275" t="s">
        <v>1003</v>
      </c>
      <c r="D186" s="275"/>
      <c r="E186" s="275"/>
      <c r="F186" s="294" t="s">
        <v>926</v>
      </c>
      <c r="G186" s="275"/>
      <c r="H186" s="275" t="s">
        <v>1004</v>
      </c>
      <c r="I186" s="275" t="s">
        <v>1000</v>
      </c>
      <c r="J186" s="275"/>
      <c r="K186" s="316"/>
    </row>
    <row r="187" spans="2:11" ht="15" customHeight="1">
      <c r="B187" s="295"/>
      <c r="C187" s="328" t="s">
        <v>1005</v>
      </c>
      <c r="D187" s="275"/>
      <c r="E187" s="275"/>
      <c r="F187" s="294" t="s">
        <v>926</v>
      </c>
      <c r="G187" s="275"/>
      <c r="H187" s="275" t="s">
        <v>1006</v>
      </c>
      <c r="I187" s="275" t="s">
        <v>1007</v>
      </c>
      <c r="J187" s="329" t="s">
        <v>1008</v>
      </c>
      <c r="K187" s="316"/>
    </row>
    <row r="188" spans="2:11" ht="15" customHeight="1">
      <c r="B188" s="295"/>
      <c r="C188" s="280" t="s">
        <v>43</v>
      </c>
      <c r="D188" s="275"/>
      <c r="E188" s="275"/>
      <c r="F188" s="294" t="s">
        <v>920</v>
      </c>
      <c r="G188" s="275"/>
      <c r="H188" s="271" t="s">
        <v>1009</v>
      </c>
      <c r="I188" s="275" t="s">
        <v>1010</v>
      </c>
      <c r="J188" s="275"/>
      <c r="K188" s="316"/>
    </row>
    <row r="189" spans="2:11" ht="15" customHeight="1">
      <c r="B189" s="295"/>
      <c r="C189" s="280" t="s">
        <v>1011</v>
      </c>
      <c r="D189" s="275"/>
      <c r="E189" s="275"/>
      <c r="F189" s="294" t="s">
        <v>920</v>
      </c>
      <c r="G189" s="275"/>
      <c r="H189" s="275" t="s">
        <v>1012</v>
      </c>
      <c r="I189" s="275" t="s">
        <v>954</v>
      </c>
      <c r="J189" s="275"/>
      <c r="K189" s="316"/>
    </row>
    <row r="190" spans="2:11" ht="15" customHeight="1">
      <c r="B190" s="295"/>
      <c r="C190" s="280" t="s">
        <v>1013</v>
      </c>
      <c r="D190" s="275"/>
      <c r="E190" s="275"/>
      <c r="F190" s="294" t="s">
        <v>920</v>
      </c>
      <c r="G190" s="275"/>
      <c r="H190" s="275" t="s">
        <v>1014</v>
      </c>
      <c r="I190" s="275" t="s">
        <v>954</v>
      </c>
      <c r="J190" s="275"/>
      <c r="K190" s="316"/>
    </row>
    <row r="191" spans="2:11" ht="15" customHeight="1">
      <c r="B191" s="295"/>
      <c r="C191" s="280" t="s">
        <v>1015</v>
      </c>
      <c r="D191" s="275"/>
      <c r="E191" s="275"/>
      <c r="F191" s="294" t="s">
        <v>926</v>
      </c>
      <c r="G191" s="275"/>
      <c r="H191" s="275" t="s">
        <v>1016</v>
      </c>
      <c r="I191" s="275" t="s">
        <v>954</v>
      </c>
      <c r="J191" s="275"/>
      <c r="K191" s="316"/>
    </row>
    <row r="192" spans="2:11" ht="15" customHeight="1">
      <c r="B192" s="322"/>
      <c r="C192" s="330"/>
      <c r="D192" s="304"/>
      <c r="E192" s="304"/>
      <c r="F192" s="304"/>
      <c r="G192" s="304"/>
      <c r="H192" s="304"/>
      <c r="I192" s="304"/>
      <c r="J192" s="304"/>
      <c r="K192" s="323"/>
    </row>
    <row r="193" spans="2:11" ht="18.75" customHeight="1">
      <c r="B193" s="271"/>
      <c r="C193" s="275"/>
      <c r="D193" s="275"/>
      <c r="E193" s="275"/>
      <c r="F193" s="294"/>
      <c r="G193" s="275"/>
      <c r="H193" s="275"/>
      <c r="I193" s="275"/>
      <c r="J193" s="275"/>
      <c r="K193" s="271"/>
    </row>
    <row r="194" spans="2:11" ht="18.75" customHeight="1">
      <c r="B194" s="271"/>
      <c r="C194" s="275"/>
      <c r="D194" s="275"/>
      <c r="E194" s="275"/>
      <c r="F194" s="294"/>
      <c r="G194" s="275"/>
      <c r="H194" s="275"/>
      <c r="I194" s="275"/>
      <c r="J194" s="275"/>
      <c r="K194" s="271"/>
    </row>
    <row r="195" spans="2:11" ht="18.75" customHeight="1">
      <c r="B195" s="281"/>
      <c r="C195" s="281"/>
      <c r="D195" s="281"/>
      <c r="E195" s="281"/>
      <c r="F195" s="281"/>
      <c r="G195" s="281"/>
      <c r="H195" s="281"/>
      <c r="I195" s="281"/>
      <c r="J195" s="281"/>
      <c r="K195" s="281"/>
    </row>
    <row r="196" spans="2:11">
      <c r="B196" s="263"/>
      <c r="C196" s="264"/>
      <c r="D196" s="264"/>
      <c r="E196" s="264"/>
      <c r="F196" s="264"/>
      <c r="G196" s="264"/>
      <c r="H196" s="264"/>
      <c r="I196" s="264"/>
      <c r="J196" s="264"/>
      <c r="K196" s="265"/>
    </row>
    <row r="197" spans="2:11" ht="21">
      <c r="B197" s="266"/>
      <c r="C197" s="388" t="s">
        <v>1017</v>
      </c>
      <c r="D197" s="388"/>
      <c r="E197" s="388"/>
      <c r="F197" s="388"/>
      <c r="G197" s="388"/>
      <c r="H197" s="388"/>
      <c r="I197" s="388"/>
      <c r="J197" s="388"/>
      <c r="K197" s="267"/>
    </row>
    <row r="198" spans="2:11" ht="25.5" customHeight="1">
      <c r="B198" s="266"/>
      <c r="C198" s="331" t="s">
        <v>1018</v>
      </c>
      <c r="D198" s="331"/>
      <c r="E198" s="331"/>
      <c r="F198" s="331" t="s">
        <v>1019</v>
      </c>
      <c r="G198" s="332"/>
      <c r="H198" s="393" t="s">
        <v>1020</v>
      </c>
      <c r="I198" s="393"/>
      <c r="J198" s="393"/>
      <c r="K198" s="267"/>
    </row>
    <row r="199" spans="2:11" ht="5.25" customHeight="1">
      <c r="B199" s="295"/>
      <c r="C199" s="292"/>
      <c r="D199" s="292"/>
      <c r="E199" s="292"/>
      <c r="F199" s="292"/>
      <c r="G199" s="275"/>
      <c r="H199" s="292"/>
      <c r="I199" s="292"/>
      <c r="J199" s="292"/>
      <c r="K199" s="316"/>
    </row>
    <row r="200" spans="2:11" ht="15" customHeight="1">
      <c r="B200" s="295"/>
      <c r="C200" s="275" t="s">
        <v>1010</v>
      </c>
      <c r="D200" s="275"/>
      <c r="E200" s="275"/>
      <c r="F200" s="294" t="s">
        <v>44</v>
      </c>
      <c r="G200" s="275"/>
      <c r="H200" s="390" t="s">
        <v>1021</v>
      </c>
      <c r="I200" s="390"/>
      <c r="J200" s="390"/>
      <c r="K200" s="316"/>
    </row>
    <row r="201" spans="2:11" ht="15" customHeight="1">
      <c r="B201" s="295"/>
      <c r="C201" s="301"/>
      <c r="D201" s="275"/>
      <c r="E201" s="275"/>
      <c r="F201" s="294" t="s">
        <v>45</v>
      </c>
      <c r="G201" s="275"/>
      <c r="H201" s="390" t="s">
        <v>1022</v>
      </c>
      <c r="I201" s="390"/>
      <c r="J201" s="390"/>
      <c r="K201" s="316"/>
    </row>
    <row r="202" spans="2:11" ht="15" customHeight="1">
      <c r="B202" s="295"/>
      <c r="C202" s="301"/>
      <c r="D202" s="275"/>
      <c r="E202" s="275"/>
      <c r="F202" s="294" t="s">
        <v>48</v>
      </c>
      <c r="G202" s="275"/>
      <c r="H202" s="390" t="s">
        <v>1023</v>
      </c>
      <c r="I202" s="390"/>
      <c r="J202" s="390"/>
      <c r="K202" s="316"/>
    </row>
    <row r="203" spans="2:11" ht="15" customHeight="1">
      <c r="B203" s="295"/>
      <c r="C203" s="275"/>
      <c r="D203" s="275"/>
      <c r="E203" s="275"/>
      <c r="F203" s="294" t="s">
        <v>46</v>
      </c>
      <c r="G203" s="275"/>
      <c r="H203" s="390" t="s">
        <v>1024</v>
      </c>
      <c r="I203" s="390"/>
      <c r="J203" s="390"/>
      <c r="K203" s="316"/>
    </row>
    <row r="204" spans="2:11" ht="15" customHeight="1">
      <c r="B204" s="295"/>
      <c r="C204" s="275"/>
      <c r="D204" s="275"/>
      <c r="E204" s="275"/>
      <c r="F204" s="294" t="s">
        <v>47</v>
      </c>
      <c r="G204" s="275"/>
      <c r="H204" s="390" t="s">
        <v>1025</v>
      </c>
      <c r="I204" s="390"/>
      <c r="J204" s="390"/>
      <c r="K204" s="316"/>
    </row>
    <row r="205" spans="2:11" ht="15" customHeight="1">
      <c r="B205" s="295"/>
      <c r="C205" s="275"/>
      <c r="D205" s="275"/>
      <c r="E205" s="275"/>
      <c r="F205" s="294"/>
      <c r="G205" s="275"/>
      <c r="H205" s="275"/>
      <c r="I205" s="275"/>
      <c r="J205" s="275"/>
      <c r="K205" s="316"/>
    </row>
    <row r="206" spans="2:11" ht="15" customHeight="1">
      <c r="B206" s="295"/>
      <c r="C206" s="275" t="s">
        <v>966</v>
      </c>
      <c r="D206" s="275"/>
      <c r="E206" s="275"/>
      <c r="F206" s="294" t="s">
        <v>80</v>
      </c>
      <c r="G206" s="275"/>
      <c r="H206" s="390" t="s">
        <v>1026</v>
      </c>
      <c r="I206" s="390"/>
      <c r="J206" s="390"/>
      <c r="K206" s="316"/>
    </row>
    <row r="207" spans="2:11" ht="15" customHeight="1">
      <c r="B207" s="295"/>
      <c r="C207" s="301"/>
      <c r="D207" s="275"/>
      <c r="E207" s="275"/>
      <c r="F207" s="294" t="s">
        <v>863</v>
      </c>
      <c r="G207" s="275"/>
      <c r="H207" s="390" t="s">
        <v>864</v>
      </c>
      <c r="I207" s="390"/>
      <c r="J207" s="390"/>
      <c r="K207" s="316"/>
    </row>
    <row r="208" spans="2:11" ht="15" customHeight="1">
      <c r="B208" s="295"/>
      <c r="C208" s="275"/>
      <c r="D208" s="275"/>
      <c r="E208" s="275"/>
      <c r="F208" s="294" t="s">
        <v>861</v>
      </c>
      <c r="G208" s="275"/>
      <c r="H208" s="390" t="s">
        <v>1027</v>
      </c>
      <c r="I208" s="390"/>
      <c r="J208" s="390"/>
      <c r="K208" s="316"/>
    </row>
    <row r="209" spans="2:11" ht="15" customHeight="1">
      <c r="B209" s="333"/>
      <c r="C209" s="301"/>
      <c r="D209" s="301"/>
      <c r="E209" s="301"/>
      <c r="F209" s="294" t="s">
        <v>865</v>
      </c>
      <c r="G209" s="280"/>
      <c r="H209" s="394" t="s">
        <v>866</v>
      </c>
      <c r="I209" s="394"/>
      <c r="J209" s="394"/>
      <c r="K209" s="334"/>
    </row>
    <row r="210" spans="2:11" ht="15" customHeight="1">
      <c r="B210" s="333"/>
      <c r="C210" s="301"/>
      <c r="D210" s="301"/>
      <c r="E210" s="301"/>
      <c r="F210" s="294" t="s">
        <v>867</v>
      </c>
      <c r="G210" s="280"/>
      <c r="H210" s="394" t="s">
        <v>1028</v>
      </c>
      <c r="I210" s="394"/>
      <c r="J210" s="394"/>
      <c r="K210" s="334"/>
    </row>
    <row r="211" spans="2:11" ht="15" customHeight="1">
      <c r="B211" s="333"/>
      <c r="C211" s="301"/>
      <c r="D211" s="301"/>
      <c r="E211" s="301"/>
      <c r="F211" s="335"/>
      <c r="G211" s="280"/>
      <c r="H211" s="336"/>
      <c r="I211" s="336"/>
      <c r="J211" s="336"/>
      <c r="K211" s="334"/>
    </row>
    <row r="212" spans="2:11" ht="15" customHeight="1">
      <c r="B212" s="333"/>
      <c r="C212" s="275" t="s">
        <v>990</v>
      </c>
      <c r="D212" s="301"/>
      <c r="E212" s="301"/>
      <c r="F212" s="294">
        <v>1</v>
      </c>
      <c r="G212" s="280"/>
      <c r="H212" s="394" t="s">
        <v>1029</v>
      </c>
      <c r="I212" s="394"/>
      <c r="J212" s="394"/>
      <c r="K212" s="334"/>
    </row>
    <row r="213" spans="2:11" ht="15" customHeight="1">
      <c r="B213" s="333"/>
      <c r="C213" s="301"/>
      <c r="D213" s="301"/>
      <c r="E213" s="301"/>
      <c r="F213" s="294">
        <v>2</v>
      </c>
      <c r="G213" s="280"/>
      <c r="H213" s="394" t="s">
        <v>1030</v>
      </c>
      <c r="I213" s="394"/>
      <c r="J213" s="394"/>
      <c r="K213" s="334"/>
    </row>
    <row r="214" spans="2:11" ht="15" customHeight="1">
      <c r="B214" s="333"/>
      <c r="C214" s="301"/>
      <c r="D214" s="301"/>
      <c r="E214" s="301"/>
      <c r="F214" s="294">
        <v>3</v>
      </c>
      <c r="G214" s="280"/>
      <c r="H214" s="394" t="s">
        <v>1031</v>
      </c>
      <c r="I214" s="394"/>
      <c r="J214" s="394"/>
      <c r="K214" s="334"/>
    </row>
    <row r="215" spans="2:11" ht="15" customHeight="1">
      <c r="B215" s="333"/>
      <c r="C215" s="301"/>
      <c r="D215" s="301"/>
      <c r="E215" s="301"/>
      <c r="F215" s="294">
        <v>4</v>
      </c>
      <c r="G215" s="280"/>
      <c r="H215" s="394" t="s">
        <v>1032</v>
      </c>
      <c r="I215" s="394"/>
      <c r="J215" s="394"/>
      <c r="K215" s="334"/>
    </row>
    <row r="216" spans="2:11" ht="12.75" customHeight="1">
      <c r="B216" s="337"/>
      <c r="C216" s="338"/>
      <c r="D216" s="338"/>
      <c r="E216" s="338"/>
      <c r="F216" s="338"/>
      <c r="G216" s="338"/>
      <c r="H216" s="338"/>
      <c r="I216" s="338"/>
      <c r="J216" s="338"/>
      <c r="K216" s="339"/>
    </row>
  </sheetData>
  <sheetProtection formatCells="0" formatColumns="0" formatRows="0" insertColumns="0" insertRows="0" insertHyperlinks="0" deleteColumns="0" deleteRows="0" sort="0" autoFilter="0" pivotTables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SVAB1 - SO 101 Parkoviště...</vt:lpstr>
      <vt:lpstr>SVAB2 - Veřejné osvětlení</vt:lpstr>
      <vt:lpstr>Pokyny pro vyplnění</vt:lpstr>
      <vt:lpstr>'Rekapitulace stavby'!Názvy_tisku</vt:lpstr>
      <vt:lpstr>'SVAB1 - SO 101 Parkoviště...'!Názvy_tisku</vt:lpstr>
      <vt:lpstr>'SVAB2 - Veřejné osvětlení'!Názvy_tisku</vt:lpstr>
      <vt:lpstr>'Pokyny pro vyplnění'!Oblast_tisku</vt:lpstr>
      <vt:lpstr>'Rekapitulace stavby'!Oblast_tisku</vt:lpstr>
      <vt:lpstr>'SVAB1 - SO 101 Parkoviště...'!Oblast_tisku</vt:lpstr>
      <vt:lpstr>'SVAB2 - Veřejné osvětlení'!Oblast_tisku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Pravec, Luboš</dc:creator>
  <cp:lastModifiedBy>Pravec, Luboš</cp:lastModifiedBy>
  <dcterms:created xsi:type="dcterms:W3CDTF">2018-12-18T09:24:45Z</dcterms:created>
  <dcterms:modified xsi:type="dcterms:W3CDTF">2022-01-10T16:21:27Z</dcterms:modified>
</cp:coreProperties>
</file>